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PEDIENTES COMPRAS Y CONTRATACIONES\2024\EXP 2024.0283\"/>
    </mc:Choice>
  </mc:AlternateContent>
  <xr:revisionPtr revIDLastSave="0" documentId="8_{D2C5B85E-8C3A-479D-8D52-123203B590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6" i="5" l="1"/>
  <c r="J137" i="5" l="1"/>
  <c r="K138" i="5" s="1"/>
  <c r="J135" i="5"/>
  <c r="K135" i="5" s="1"/>
  <c r="J129" i="5"/>
  <c r="K129" i="5" s="1"/>
  <c r="K126" i="5" s="1"/>
  <c r="M126" i="5" s="1"/>
  <c r="J125" i="5"/>
  <c r="J124" i="5"/>
  <c r="J123" i="5"/>
  <c r="J117" i="5"/>
  <c r="K117" i="5" s="1"/>
  <c r="K114" i="5" s="1"/>
  <c r="M114" i="5" s="1"/>
  <c r="J113" i="5"/>
  <c r="K113" i="5" s="1"/>
  <c r="K110" i="5" s="1"/>
  <c r="M110" i="5" s="1"/>
  <c r="J109" i="5"/>
  <c r="K109" i="5" s="1"/>
  <c r="K106" i="5" s="1"/>
  <c r="M106" i="5" s="1"/>
  <c r="J103" i="5"/>
  <c r="K103" i="5" s="1"/>
  <c r="K100" i="5" s="1"/>
  <c r="M100" i="5" s="1"/>
  <c r="J99" i="5"/>
  <c r="K99" i="5" s="1"/>
  <c r="M96" i="5"/>
  <c r="J95" i="5"/>
  <c r="M92" i="5"/>
  <c r="J91" i="5"/>
  <c r="J90" i="5"/>
  <c r="J89" i="5"/>
  <c r="J88" i="5"/>
  <c r="J87" i="5"/>
  <c r="J83" i="5"/>
  <c r="J82" i="5"/>
  <c r="J81" i="5"/>
  <c r="J80" i="5"/>
  <c r="J79" i="5"/>
  <c r="J75" i="5"/>
  <c r="K75" i="5" s="1"/>
  <c r="K72" i="5" s="1"/>
  <c r="M72" i="5" s="1"/>
  <c r="J71" i="5"/>
  <c r="K71" i="5" s="1"/>
  <c r="K68" i="5" s="1"/>
  <c r="M68" i="5" s="1"/>
  <c r="J67" i="5"/>
  <c r="K67" i="5" s="1"/>
  <c r="M64" i="5"/>
  <c r="J63" i="5"/>
  <c r="K63" i="5" s="1"/>
  <c r="M60" i="5"/>
  <c r="J59" i="5"/>
  <c r="K59" i="5" s="1"/>
  <c r="K56" i="5" s="1"/>
  <c r="M56" i="5" s="1"/>
  <c r="J55" i="5"/>
  <c r="K55" i="5" s="1"/>
  <c r="M52" i="5"/>
  <c r="J49" i="5"/>
  <c r="K49" i="5" s="1"/>
  <c r="K46" i="5" s="1"/>
  <c r="M46" i="5" s="1"/>
  <c r="J45" i="5"/>
  <c r="K45" i="5" s="1"/>
  <c r="K42" i="5" s="1"/>
  <c r="M42" i="5" s="1"/>
  <c r="J36" i="5"/>
  <c r="K41" i="5" s="1"/>
  <c r="K33" i="5" s="1"/>
  <c r="M33" i="5" s="1"/>
  <c r="J29" i="5"/>
  <c r="J28" i="5"/>
  <c r="J22" i="5"/>
  <c r="K22" i="5" s="1"/>
  <c r="K19" i="5" s="1"/>
  <c r="M19" i="5" s="1"/>
  <c r="J18" i="5"/>
  <c r="J17" i="5"/>
  <c r="J16" i="5"/>
  <c r="J15" i="5"/>
  <c r="J14" i="5"/>
  <c r="J13" i="5"/>
  <c r="J12" i="5"/>
  <c r="J8" i="5"/>
  <c r="J7" i="5"/>
  <c r="K8" i="5" s="1"/>
  <c r="K4" i="5" s="1"/>
  <c r="M4" i="5" s="1"/>
  <c r="L118" i="5" l="1"/>
  <c r="K132" i="5"/>
  <c r="M132" i="5" s="1"/>
  <c r="L139" i="5" s="1"/>
  <c r="M139" i="5" s="1"/>
  <c r="K83" i="5"/>
  <c r="K76" i="5" s="1"/>
  <c r="M76" i="5" s="1"/>
  <c r="K18" i="5"/>
  <c r="K9" i="5" s="1"/>
  <c r="M9" i="5" s="1"/>
  <c r="L23" i="5" s="1"/>
  <c r="M23" i="5" s="1"/>
  <c r="K125" i="5"/>
  <c r="K120" i="5" s="1"/>
  <c r="M120" i="5" s="1"/>
  <c r="L130" i="5" s="1"/>
  <c r="M130" i="5" s="1"/>
  <c r="K32" i="5"/>
  <c r="K25" i="5" s="1"/>
  <c r="M25" i="5" s="1"/>
  <c r="L50" i="5" s="1"/>
  <c r="K91" i="5"/>
  <c r="K84" i="5" s="1"/>
  <c r="M84" i="5" s="1"/>
  <c r="L104" i="5" s="1"/>
  <c r="M118" i="5"/>
  <c r="M50" i="5"/>
  <c r="M104" i="5" l="1"/>
  <c r="M142" i="5" s="1"/>
  <c r="M145" i="5" l="1"/>
  <c r="M144" i="5"/>
  <c r="M147" i="5" l="1"/>
</calcChain>
</file>

<file path=xl/sharedStrings.xml><?xml version="1.0" encoding="utf-8"?>
<sst xmlns="http://schemas.openxmlformats.org/spreadsheetml/2006/main" count="324" uniqueCount="116">
  <si>
    <t>Código</t>
  </si>
  <si>
    <t>Tipo</t>
  </si>
  <si>
    <t>Ud</t>
  </si>
  <si>
    <t>Resumen</t>
  </si>
  <si>
    <t>Cantidad</t>
  </si>
  <si>
    <t>Precio (€)</t>
  </si>
  <si>
    <t>Importe (€)</t>
  </si>
  <si>
    <t>Capítulo</t>
  </si>
  <si>
    <t>2.01</t>
  </si>
  <si>
    <t>Acondicionamiento del terreno</t>
  </si>
  <si>
    <t>02AVV00003</t>
  </si>
  <si>
    <t>Partida</t>
  </si>
  <si>
    <t>m3</t>
  </si>
  <si>
    <t>EXCAVACIÓN EN VACIADO, DE TIERRAS DE CONSIST. BLANDA</t>
  </si>
  <si>
    <t>Excavación, en vaciado, de tierras de consistencia blanda, realizada con medios mecánicos, incluso p.p. de perfilado de fondos y laterales. Medido el volumen en perfil natural.</t>
  </si>
  <si>
    <t>Uds.</t>
  </si>
  <si>
    <t>Largo</t>
  </si>
  <si>
    <t>Ancho</t>
  </si>
  <si>
    <t>Alto</t>
  </si>
  <si>
    <t>Parcial</t>
  </si>
  <si>
    <t>Subtotal</t>
  </si>
  <si>
    <t>CASETAS</t>
  </si>
  <si>
    <t>ENTRADA</t>
  </si>
  <si>
    <t>02AV00005</t>
  </si>
  <si>
    <t>M3</t>
  </si>
  <si>
    <t>Excavación de zanjas</t>
  </si>
  <si>
    <t>ALUMBBRADO</t>
  </si>
  <si>
    <t>ZONA DE ENTRADA</t>
  </si>
  <si>
    <t>2.01.2</t>
  </si>
  <si>
    <t>Relleno de zanjas.</t>
  </si>
  <si>
    <t>Relleno de zanjas con tierra seleccionada procedente de la propia excavación, y compactación en tongadas sucesivas de 25 cm de espesor máximo con medios mecánicos, hasta alcanzar una densidad seca no inferior al 90% de la máxima obtenida en el ensayo Proctor Modificado, realizado según UNE 103501. El precio no incluye la realización del ensayo Proctor Modificado.</t>
  </si>
  <si>
    <t>i01</t>
  </si>
  <si>
    <t>Fontaneria</t>
  </si>
  <si>
    <t>m</t>
  </si>
  <si>
    <t>CONDUCTO POLIETILENO PE40 PN6 DN=90 mm</t>
  </si>
  <si>
    <t>Tubería de polietileno baja densidad PE40, de 90 mm de diámetro nominal y una presión nominal 6 bar, suministrada en rollos, colocada en zanja sobre cama de arena, relleno lateral y superior hasta 10 cm por encima de la generatriz con la misma arena, i/p.p. de elementos de unión y medios auxiliares, sin incluir la excavación ni el relleno posterior de la zanja, colocada s/NTE-IFA-13.</t>
  </si>
  <si>
    <t>ACOMETIDA</t>
  </si>
  <si>
    <t>0</t>
  </si>
  <si>
    <t>BANDA DE SEÑALIZACIÓN</t>
  </si>
  <si>
    <t>Banda de señalización de canalización enterrada, incluso colocación. Medida la longitud ejecutada.</t>
  </si>
  <si>
    <t>u</t>
  </si>
  <si>
    <t>ARQUETA REGISTRABLE PREFABRICADA HM 40x40x40 cm</t>
  </si>
  <si>
    <t>Arqueta prefabricada registrable de hormigón en masa con refuerzo de zuncho perimetral en la parte superior de 40x40x40 cm, medidas interiores, completa: con tapa y marco de hormigón y formación de agujeros para conexiones de tubos. Colocada sobre solera de hormigón en masa HM-20/P/40/I de 10 cm de espesor y p.p. de medios auxiliares, sin incluir la excavación ni el relleno perimetral posterior, s/ CTE-HS-5.</t>
  </si>
  <si>
    <t>VÁLVULA COMP. A/E DIÁM. 80 mm ENTERRABLE PN-16</t>
  </si>
  <si>
    <t>Válvula de compuerta y asiento elástico diámetro 80 mm, enterrable, de fundición ductil con bridas PN-16, en conducción de polietileno diámetro 90 mm, incluso portabridas de polietileno diámetro 90 mm PE50A PN-10 con brida loca diámetro 80 mm PN-16, tornillería, juntas de goma, conjunto de maniobra, arqueta cilíndrica de fundición y p.p. de soldadura a tope de juntas. Medida la cantidad ejecutada.</t>
  </si>
  <si>
    <t>i02</t>
  </si>
  <si>
    <t>Electricidad</t>
  </si>
  <si>
    <t>I02.1</t>
  </si>
  <si>
    <t>UD</t>
  </si>
  <si>
    <t>I02.2</t>
  </si>
  <si>
    <t>I02.3</t>
  </si>
  <si>
    <t>CONEXIONADO DE CASETA A CUADRO ELECTRICO</t>
  </si>
  <si>
    <t>I02.4</t>
  </si>
  <si>
    <t>CONEXIONADO DE SISTEMA DE APERTURA</t>
  </si>
  <si>
    <t>I02.5</t>
  </si>
  <si>
    <t>ML</t>
  </si>
  <si>
    <t>perimetro</t>
  </si>
  <si>
    <t>I02.6</t>
  </si>
  <si>
    <t>Tendido electrico Desde CPM existente en parcela</t>
  </si>
  <si>
    <t>Tendido electrico Desde CPM existente en parcela hasta CPM de caseta , con cable 4X10 RZ1 bajo tubo ya ejecutado</t>
  </si>
  <si>
    <t>I03</t>
  </si>
  <si>
    <t>SANEAMIENTO</t>
  </si>
  <si>
    <t>I03.1</t>
  </si>
  <si>
    <t>ARQUETA 0.60X0.60 CON TAPA DE ACERO</t>
  </si>
  <si>
    <t>I03.2</t>
  </si>
  <si>
    <t>FOSA SEPTICA ESTANCA DE 6000 LITROS</t>
  </si>
  <si>
    <t>I03.3</t>
  </si>
  <si>
    <t>CONEXION DE BAÑOS A FOSA SEPTICA</t>
  </si>
  <si>
    <t>1.03b</t>
  </si>
  <si>
    <t>Urbanizacion</t>
  </si>
  <si>
    <t>pc12.20</t>
  </si>
  <si>
    <t>M2</t>
  </si>
  <si>
    <t>FIRME DE HORMIGON HF-4.0 DE 21 CM DE ESPESOR (DE FIRME DE HORMIGO</t>
  </si>
  <si>
    <t>isleta</t>
  </si>
  <si>
    <t>12.25</t>
  </si>
  <si>
    <t>Bordillo - Recto - MC - C1 (35x15) - B- H - U(R-6) - UNE-EN 1340, colocado sobre base de hormigón en masa (HM-20/P/20/X0) de 20 cm de espesor y rejuntado con mortero de cemento, industrial, M-5.</t>
  </si>
  <si>
    <t>1.04b</t>
  </si>
  <si>
    <t>Gestión de residuos</t>
  </si>
  <si>
    <t>17TTT00100</t>
  </si>
  <si>
    <t>RETIRADA DE TIERRAS INERTES N.P. A VERTEDERO AUTORIZADO 5 km</t>
  </si>
  <si>
    <t>Retirada de tierras inertes en obra de nueva planta a vertedero autorizado situado a una distancia máxima de 5 km, formada por: selección, carga, transporte, descarga y canon de vertido. Medido el volumen esponjado.</t>
  </si>
  <si>
    <t>esponjamiento</t>
  </si>
  <si>
    <t>GG</t>
  </si>
  <si>
    <t>BI</t>
  </si>
  <si>
    <t>TOTAL</t>
  </si>
  <si>
    <t>LEGALIZACIÓN INSTALACIÓN</t>
  </si>
  <si>
    <t>LEGALIZACION INSTALACIÓN EJECUTADA EN EL SERVICIO DE INDUSTRIA DE LA CCAA MEDIANTE PROYECTO VISADO, OCA</t>
  </si>
  <si>
    <t>Conecionado de caseta a cuadro eléctrico</t>
  </si>
  <si>
    <t>Suministro y colocación de proyector de led de 300 w, instalado en columna AM10 de 12m e altura, incluye p/p de caja estanca para conexionado, regleta de conexión, dado de hormigón para anclaje de 1,00x1,00x1.00 m y columna</t>
  </si>
  <si>
    <t>SUMINISTRO Y COLOCACIÓN DE PROYECTOR LED DE 300W. INCLUIDA COLUMNA</t>
  </si>
  <si>
    <t>SUMINSITRO Y COLOCACIÓN DE PROYECTOR LED DE 300W EN COLUMNA EXISTENTE</t>
  </si>
  <si>
    <t>Suministro y colocación de proyector de led de 300 w, instalado en columna AM10 de 12m e altura existene</t>
  </si>
  <si>
    <t>CIRCUITO ELÉCTRICO CU UNIPOLARES PV-K 0.6/1Kv 4X2X20 mm2 BAJO TUBO EXISTENTE</t>
  </si>
  <si>
    <t>Circuito eléctrico 4x1x10 mm2 formado por conductores de cobre unipolar PV-K, instalados bajo tubo existente en zaja, con aislamiento depolietileno reticulado y cubierta de policloruro de vinilo, incluos elementos auxiliares y terminales en punta, recortes y despuntes, apaertura y cierre de tapas de arquetas ciegas o registrables, conexionado en caja de protección de soporte, interruptor o receptor, según rebt-2002, normas EN/UNE y pptp. Medida la longitud ejecutada</t>
  </si>
  <si>
    <t>I02.5b</t>
  </si>
  <si>
    <t>LÍNEA DE TIERRA CU UNIPOLAR H07-K 1X16 mm2 V.A.A BAJO TUBO EXISTENTE</t>
  </si>
  <si>
    <t>Línea de tierra formada por conductores de cobre tipo unipolar H07-K 1x16 mm2 color verde, amarillo, instalada bajo tubo existente en zanja, incluidos elementos auxiliares y terminales en punta, recortes y despuntes, apertura y cierre de las tapas de arquetas ciegas o registrables, conexionado en borne de puesta a tierra de soporte, interruptor o receptor según REBT2002, normas EN/UNE y pptp. Medida la longiitud instalada</t>
  </si>
  <si>
    <t>I02.5c</t>
  </si>
  <si>
    <t>PICA PARA TOMA DE TIERRA D14mm Y 2 m DE LONGITUD</t>
  </si>
  <si>
    <t>Pica para toma de tierra de tubo de acero cobreado de 14 mm de ciámetro y 2m de longitud, con conductor de cobre de 35 mm" de sección con aislamiento y cubierta en color verde-amarillo de policloruro de vinilo UNE H07V para conexionado a punto de luz. tornillos, parte porporcional de soldadurs de alto punto de fusión, incluos hincas, instalada según rebt, ordenanzas municipales y companía suministradora. Medida la unidad terminada</t>
  </si>
  <si>
    <t>BORDILLO PREFABRICADO DE HORMIGÓN</t>
  </si>
  <si>
    <t>FIRME DE HORMIGÓN Hf-4.0 DE 21 CM. DE ESPESOR, armado con fibras de polipropileno Fibermesh, 1 KG/M3.; FRATASADO MECÁNICO, INCLUSO P.P. DE CORTE DE JUNTAS DE RETRACCIÓN EN MÓDULOS DE 25.00 m2. DE SUPERFICIE MÁXIMA Y ENCUENTROS CON ARQUETAS Y SOPORTES. MEDIDA LA SUPERFICIE EJECUTADA.</t>
  </si>
  <si>
    <t>Plan de SS</t>
  </si>
  <si>
    <t>Arqueta 0.60X0.60 con tapa de acero</t>
  </si>
  <si>
    <t>Conexión de baños a fosa séptica</t>
  </si>
  <si>
    <t>excavación vaciado</t>
  </si>
  <si>
    <t>Conexionado de sistema de apertura</t>
  </si>
  <si>
    <t>I01.1</t>
  </si>
  <si>
    <t>I01.2</t>
  </si>
  <si>
    <t>I01.3</t>
  </si>
  <si>
    <t>I01.4</t>
  </si>
  <si>
    <t>Fosa séptica estanca, de 6,000 l. Con excavación y relleno, Totalmente instalada. Incluso arqueta sifonica de conexión. (no incluye proyectos ni altas en medio ambiente)</t>
  </si>
  <si>
    <t>Cuadro eléctrico según esquema unifilar</t>
  </si>
  <si>
    <t>CUADRO ELECTRICO SEGUN ESQUEMA UNIFILAR</t>
  </si>
  <si>
    <t>TOTAL PEM</t>
  </si>
  <si>
    <t>MEDICIONES OBRAS A EJECUTAR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</si>
</sst>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2"/>
      <color rgb="FF000000"/>
      <name val="Verdana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rgb="FF101010"/>
      <name val="Arial"/>
      <family val="2"/>
    </font>
    <font>
      <sz val="12"/>
      <color rgb="FF000000"/>
      <name val="Verdana"/>
      <family val="2"/>
    </font>
    <font>
      <sz val="8"/>
      <color rgb="FFFF0000"/>
      <name val="Arial"/>
      <family val="2"/>
    </font>
    <font>
      <sz val="12"/>
      <color rgb="FFFF0000"/>
      <name val="Verdana"/>
      <family val="2"/>
    </font>
    <font>
      <sz val="8"/>
      <name val="Arial"/>
      <family val="2"/>
    </font>
    <font>
      <sz val="16"/>
      <color rgb="FF000000"/>
      <name val="Verdana"/>
      <family val="2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FFBF"/>
      </patternFill>
    </fill>
    <fill>
      <patternFill patternType="solid">
        <fgColor rgb="FF58CB32"/>
      </patternFill>
    </fill>
    <fill>
      <patternFill patternType="solid">
        <fgColor rgb="FF71E44B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2"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4" fontId="3" fillId="3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164" fontId="1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4" fillId="0" borderId="4" xfId="0" applyNumberFormat="1" applyFont="1" applyBorder="1" applyAlignment="1">
      <alignment horizontal="right" vertical="top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4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 wrapText="1"/>
    </xf>
    <xf numFmtId="0" fontId="3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4" fontId="3" fillId="4" borderId="0" xfId="0" applyNumberFormat="1" applyFont="1" applyFill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3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4" fontId="3" fillId="4" borderId="2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3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4" fontId="3" fillId="3" borderId="2" xfId="0" applyNumberFormat="1" applyFont="1" applyFill="1" applyBorder="1" applyAlignment="1">
      <alignment horizontal="right" vertical="top" wrapText="1"/>
    </xf>
    <xf numFmtId="4" fontId="11" fillId="5" borderId="5" xfId="0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left" vertical="center"/>
    </xf>
    <xf numFmtId="0" fontId="10" fillId="5" borderId="0" xfId="0" applyFont="1" applyFill="1" applyAlignment="1">
      <alignment vertical="top" wrapText="1"/>
    </xf>
    <xf numFmtId="0" fontId="0" fillId="5" borderId="0" xfId="0" applyFill="1" applyAlignment="1">
      <alignment horizontal="right" vertical="top" wrapText="1"/>
    </xf>
    <xf numFmtId="0" fontId="0" fillId="0" borderId="0" xfId="0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" fontId="3" fillId="3" borderId="0" xfId="0" applyNumberFormat="1" applyFont="1" applyFill="1" applyAlignment="1" applyProtection="1">
      <alignment horizontal="right"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right" vertical="top" wrapText="1"/>
      <protection locked="0"/>
    </xf>
    <xf numFmtId="4" fontId="3" fillId="4" borderId="0" xfId="0" applyNumberFormat="1" applyFont="1" applyFill="1" applyAlignment="1" applyProtection="1">
      <alignment horizontal="right" vertical="top" wrapText="1"/>
      <protection locked="0"/>
    </xf>
    <xf numFmtId="4" fontId="3" fillId="4" borderId="1" xfId="0" applyNumberFormat="1" applyFont="1" applyFill="1" applyBorder="1" applyAlignment="1" applyProtection="1">
      <alignment horizontal="right" vertical="top" wrapText="1"/>
      <protection locked="0"/>
    </xf>
    <xf numFmtId="4" fontId="3" fillId="4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justify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3" fillId="3" borderId="2" xfId="0" applyNumberFormat="1" applyFont="1" applyFill="1" applyBorder="1" applyAlignment="1" applyProtection="1">
      <alignment horizontal="right" vertical="top" wrapText="1"/>
      <protection locked="0"/>
    </xf>
    <xf numFmtId="0" fontId="10" fillId="5" borderId="0" xfId="0" applyFont="1" applyFill="1" applyAlignment="1" applyProtection="1">
      <alignment vertical="top" wrapText="1"/>
      <protection locked="0"/>
    </xf>
    <xf numFmtId="9" fontId="1" fillId="0" borderId="0" xfId="1" applyFont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  <xf numFmtId="0" fontId="3" fillId="4" borderId="2" xfId="0" applyFont="1" applyFill="1" applyBorder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0" fontId="3" fillId="4" borderId="0" xfId="0" applyFont="1" applyFill="1" applyAlignment="1">
      <alignment horizontal="justify" vertical="top" wrapText="1"/>
    </xf>
    <xf numFmtId="0" fontId="3" fillId="3" borderId="0" xfId="0" applyFont="1" applyFill="1" applyAlignment="1">
      <alignment horizontal="justify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555BA-4917-4E0B-9E64-4E5908BD38FA}">
  <dimension ref="A1:M147"/>
  <sheetViews>
    <sheetView tabSelected="1" workbookViewId="0">
      <selection activeCell="O9" sqref="O9"/>
    </sheetView>
  </sheetViews>
  <sheetFormatPr baseColWidth="10" defaultRowHeight="15" x14ac:dyDescent="0.2"/>
  <cols>
    <col min="1" max="1" width="7.296875" bestFit="1" customWidth="1"/>
    <col min="2" max="2" width="5.19921875" bestFit="1" customWidth="1"/>
    <col min="3" max="3" width="2.09765625" bestFit="1" customWidth="1"/>
    <col min="5" max="5" width="10.5" bestFit="1" customWidth="1"/>
    <col min="6" max="10" width="6.5" customWidth="1"/>
    <col min="12" max="12" width="11.19921875" style="49"/>
  </cols>
  <sheetData>
    <row r="1" spans="1:13" x14ac:dyDescent="0.2">
      <c r="D1" t="s">
        <v>115</v>
      </c>
    </row>
    <row r="2" spans="1:13" ht="24" x14ac:dyDescent="0.2">
      <c r="A2" s="1" t="s">
        <v>0</v>
      </c>
      <c r="B2" s="1" t="s">
        <v>1</v>
      </c>
      <c r="C2" s="1" t="s">
        <v>2</v>
      </c>
      <c r="D2" s="1" t="s">
        <v>3</v>
      </c>
      <c r="E2" s="2"/>
      <c r="F2" s="2"/>
      <c r="G2" s="2"/>
      <c r="H2" s="2"/>
      <c r="I2" s="2"/>
      <c r="J2" s="2"/>
      <c r="K2" s="3" t="s">
        <v>4</v>
      </c>
      <c r="L2" s="50" t="s">
        <v>5</v>
      </c>
      <c r="M2" s="3" t="s">
        <v>6</v>
      </c>
    </row>
    <row r="3" spans="1:13" x14ac:dyDescent="0.2">
      <c r="A3" s="4" t="s">
        <v>8</v>
      </c>
      <c r="B3" s="4" t="s">
        <v>7</v>
      </c>
      <c r="C3" s="5"/>
      <c r="D3" s="71" t="s">
        <v>9</v>
      </c>
      <c r="E3" s="71"/>
      <c r="F3" s="71"/>
      <c r="G3" s="71"/>
      <c r="H3" s="71"/>
      <c r="I3" s="71"/>
      <c r="J3" s="71"/>
      <c r="K3" s="5"/>
      <c r="L3" s="51"/>
      <c r="M3" s="6"/>
    </row>
    <row r="4" spans="1:13" x14ac:dyDescent="0.2">
      <c r="A4" s="7" t="s">
        <v>10</v>
      </c>
      <c r="B4" s="8" t="s">
        <v>11</v>
      </c>
      <c r="C4" s="8" t="s">
        <v>12</v>
      </c>
      <c r="D4" s="66" t="s">
        <v>13</v>
      </c>
      <c r="E4" s="66"/>
      <c r="F4" s="66"/>
      <c r="G4" s="66"/>
      <c r="H4" s="66"/>
      <c r="I4" s="66"/>
      <c r="J4" s="66"/>
      <c r="K4" s="10">
        <f>SUM(K7:K8)</f>
        <v>68.460000000000008</v>
      </c>
      <c r="L4" s="52"/>
      <c r="M4" s="11">
        <f>ROUND(K4*L4,2)</f>
        <v>0</v>
      </c>
    </row>
    <row r="5" spans="1:13" ht="27" customHeight="1" x14ac:dyDescent="0.2">
      <c r="A5" s="12"/>
      <c r="B5" s="12"/>
      <c r="C5" s="12"/>
      <c r="D5" s="64" t="s">
        <v>14</v>
      </c>
      <c r="E5" s="64"/>
      <c r="F5" s="64"/>
      <c r="G5" s="64"/>
      <c r="H5" s="64"/>
      <c r="I5" s="64"/>
      <c r="J5" s="64"/>
      <c r="K5" s="64"/>
      <c r="L5" s="53"/>
      <c r="M5" s="13"/>
    </row>
    <row r="6" spans="1:13" x14ac:dyDescent="0.2">
      <c r="A6" s="12"/>
      <c r="B6" s="12"/>
      <c r="C6" s="12"/>
      <c r="D6" s="12"/>
      <c r="E6" s="14"/>
      <c r="F6" s="15" t="s">
        <v>15</v>
      </c>
      <c r="G6" s="15" t="s">
        <v>16</v>
      </c>
      <c r="H6" s="15" t="s">
        <v>17</v>
      </c>
      <c r="I6" s="15" t="s">
        <v>18</v>
      </c>
      <c r="J6" s="15" t="s">
        <v>19</v>
      </c>
      <c r="K6" s="15" t="s">
        <v>20</v>
      </c>
      <c r="L6" s="54"/>
      <c r="M6" s="12"/>
    </row>
    <row r="7" spans="1:13" x14ac:dyDescent="0.2">
      <c r="A7" s="12"/>
      <c r="B7" s="12"/>
      <c r="C7" s="12"/>
      <c r="D7" s="16"/>
      <c r="E7" s="17" t="s">
        <v>21</v>
      </c>
      <c r="F7" s="18">
        <v>1</v>
      </c>
      <c r="G7" s="19">
        <v>178.2</v>
      </c>
      <c r="H7" s="19">
        <v>0.3</v>
      </c>
      <c r="I7" s="19"/>
      <c r="J7" s="20">
        <f>ROUND(F7*G7*H7,3)</f>
        <v>53.46</v>
      </c>
      <c r="K7" s="21"/>
      <c r="L7" s="54"/>
      <c r="M7" s="12"/>
    </row>
    <row r="8" spans="1:13" x14ac:dyDescent="0.2">
      <c r="A8" s="12"/>
      <c r="B8" s="12"/>
      <c r="C8" s="12"/>
      <c r="D8" s="16"/>
      <c r="E8" s="8" t="s">
        <v>22</v>
      </c>
      <c r="F8" s="22">
        <v>1</v>
      </c>
      <c r="G8" s="10">
        <v>50</v>
      </c>
      <c r="H8" s="10">
        <v>0.3</v>
      </c>
      <c r="I8" s="10"/>
      <c r="J8" s="23">
        <f>ROUND(F8*G8*H8,3)</f>
        <v>15</v>
      </c>
      <c r="K8" s="24">
        <f>SUM(J7:J8)</f>
        <v>68.460000000000008</v>
      </c>
      <c r="L8" s="54"/>
      <c r="M8" s="12"/>
    </row>
    <row r="9" spans="1:13" x14ac:dyDescent="0.2">
      <c r="A9" s="7" t="s">
        <v>23</v>
      </c>
      <c r="B9" s="8" t="s">
        <v>11</v>
      </c>
      <c r="C9" s="8" t="s">
        <v>24</v>
      </c>
      <c r="D9" s="66" t="s">
        <v>25</v>
      </c>
      <c r="E9" s="66"/>
      <c r="F9" s="66"/>
      <c r="G9" s="66"/>
      <c r="H9" s="66"/>
      <c r="I9" s="66"/>
      <c r="J9" s="66"/>
      <c r="K9" s="10">
        <f>SUM(K12:K18)</f>
        <v>101.04</v>
      </c>
      <c r="L9" s="52"/>
      <c r="M9" s="11">
        <f>ROUND(K9*L9,2)</f>
        <v>0</v>
      </c>
    </row>
    <row r="10" spans="1:13" ht="15" customHeight="1" x14ac:dyDescent="0.2">
      <c r="A10" s="12"/>
      <c r="B10" s="12"/>
      <c r="C10" s="12"/>
      <c r="D10" s="64" t="s">
        <v>25</v>
      </c>
      <c r="E10" s="64"/>
      <c r="F10" s="64"/>
      <c r="G10" s="64"/>
      <c r="H10" s="64"/>
      <c r="I10" s="64"/>
      <c r="J10" s="64"/>
      <c r="K10" s="64"/>
      <c r="L10" s="53"/>
      <c r="M10" s="13"/>
    </row>
    <row r="11" spans="1:13" x14ac:dyDescent="0.2">
      <c r="A11" s="12"/>
      <c r="B11" s="12"/>
      <c r="C11" s="12"/>
      <c r="D11" s="12"/>
      <c r="E11" s="14"/>
      <c r="F11" s="15" t="s">
        <v>15</v>
      </c>
      <c r="G11" s="15" t="s">
        <v>16</v>
      </c>
      <c r="H11" s="15" t="s">
        <v>17</v>
      </c>
      <c r="I11" s="15" t="s">
        <v>18</v>
      </c>
      <c r="J11" s="15" t="s">
        <v>19</v>
      </c>
      <c r="K11" s="15" t="s">
        <v>20</v>
      </c>
      <c r="L11" s="54"/>
      <c r="M11" s="12"/>
    </row>
    <row r="12" spans="1:13" x14ac:dyDescent="0.2">
      <c r="A12" s="12"/>
      <c r="B12" s="12"/>
      <c r="C12" s="12"/>
      <c r="D12" s="16"/>
      <c r="E12" s="17" t="s">
        <v>26</v>
      </c>
      <c r="F12" s="18">
        <v>1</v>
      </c>
      <c r="G12" s="19">
        <v>270</v>
      </c>
      <c r="H12" s="19">
        <v>0.3</v>
      </c>
      <c r="I12" s="19">
        <v>0.4</v>
      </c>
      <c r="J12" s="20">
        <f t="shared" ref="J12:J18" si="0">ROUND(F12*G12*H12*I12,3)</f>
        <v>32.4</v>
      </c>
      <c r="K12" s="21"/>
      <c r="L12" s="54"/>
      <c r="M12" s="12"/>
    </row>
    <row r="13" spans="1:13" x14ac:dyDescent="0.2">
      <c r="A13" s="12"/>
      <c r="B13" s="12"/>
      <c r="C13" s="12"/>
      <c r="D13" s="16"/>
      <c r="E13" s="8"/>
      <c r="F13" s="22">
        <v>1</v>
      </c>
      <c r="G13" s="10">
        <v>35</v>
      </c>
      <c r="H13" s="10">
        <v>0.3</v>
      </c>
      <c r="I13" s="10">
        <v>0.4</v>
      </c>
      <c r="J13" s="23">
        <f t="shared" si="0"/>
        <v>4.2</v>
      </c>
      <c r="K13" s="12"/>
      <c r="L13" s="54"/>
      <c r="M13" s="12"/>
    </row>
    <row r="14" spans="1:13" x14ac:dyDescent="0.2">
      <c r="A14" s="12"/>
      <c r="B14" s="12"/>
      <c r="C14" s="12"/>
      <c r="D14" s="16"/>
      <c r="E14" s="8" t="s">
        <v>27</v>
      </c>
      <c r="F14" s="22">
        <v>1</v>
      </c>
      <c r="G14" s="10">
        <v>20</v>
      </c>
      <c r="H14" s="10">
        <v>0.3</v>
      </c>
      <c r="I14" s="10">
        <v>0.4</v>
      </c>
      <c r="J14" s="23">
        <f t="shared" si="0"/>
        <v>2.4</v>
      </c>
      <c r="K14" s="12"/>
      <c r="L14" s="54"/>
      <c r="M14" s="12"/>
    </row>
    <row r="15" spans="1:13" x14ac:dyDescent="0.2">
      <c r="A15" s="12"/>
      <c r="B15" s="12"/>
      <c r="C15" s="12"/>
      <c r="D15" s="16"/>
      <c r="E15" s="8"/>
      <c r="F15" s="22">
        <v>1</v>
      </c>
      <c r="G15" s="10">
        <v>15</v>
      </c>
      <c r="H15" s="10">
        <v>0.3</v>
      </c>
      <c r="I15" s="10">
        <v>0.4</v>
      </c>
      <c r="J15" s="23">
        <f t="shared" si="0"/>
        <v>1.8</v>
      </c>
      <c r="K15" s="12"/>
      <c r="L15" s="54"/>
      <c r="M15" s="12"/>
    </row>
    <row r="16" spans="1:13" x14ac:dyDescent="0.2">
      <c r="A16" s="12"/>
      <c r="B16" s="12"/>
      <c r="C16" s="12"/>
      <c r="D16" s="16"/>
      <c r="E16" s="8"/>
      <c r="F16" s="22">
        <v>1</v>
      </c>
      <c r="G16" s="10">
        <v>157</v>
      </c>
      <c r="H16" s="10">
        <v>0.3</v>
      </c>
      <c r="I16" s="10">
        <v>0.4</v>
      </c>
      <c r="J16" s="23">
        <f t="shared" si="0"/>
        <v>18.84</v>
      </c>
      <c r="K16" s="12"/>
      <c r="L16" s="54"/>
      <c r="M16" s="12"/>
    </row>
    <row r="17" spans="1:13" x14ac:dyDescent="0.2">
      <c r="A17" s="12"/>
      <c r="B17" s="12"/>
      <c r="C17" s="12"/>
      <c r="D17" s="16"/>
      <c r="E17" s="8"/>
      <c r="F17" s="22">
        <v>1</v>
      </c>
      <c r="G17" s="10">
        <v>197</v>
      </c>
      <c r="H17" s="10">
        <v>0.3</v>
      </c>
      <c r="I17" s="10">
        <v>0.4</v>
      </c>
      <c r="J17" s="23">
        <f t="shared" si="0"/>
        <v>23.64</v>
      </c>
      <c r="K17" s="12"/>
      <c r="L17" s="54"/>
      <c r="M17" s="12"/>
    </row>
    <row r="18" spans="1:13" x14ac:dyDescent="0.2">
      <c r="A18" s="12"/>
      <c r="B18" s="12"/>
      <c r="C18" s="12"/>
      <c r="D18" s="16"/>
      <c r="E18" s="8"/>
      <c r="F18" s="22">
        <v>1</v>
      </c>
      <c r="G18" s="10">
        <v>148</v>
      </c>
      <c r="H18" s="10">
        <v>0.3</v>
      </c>
      <c r="I18" s="10">
        <v>0.4</v>
      </c>
      <c r="J18" s="23">
        <f t="shared" si="0"/>
        <v>17.760000000000002</v>
      </c>
      <c r="K18" s="24">
        <f>SUM(J12:J18)</f>
        <v>101.04</v>
      </c>
      <c r="L18" s="54"/>
      <c r="M18" s="12"/>
    </row>
    <row r="19" spans="1:13" x14ac:dyDescent="0.2">
      <c r="A19" s="7" t="s">
        <v>28</v>
      </c>
      <c r="B19" s="8" t="s">
        <v>11</v>
      </c>
      <c r="C19" s="8" t="s">
        <v>12</v>
      </c>
      <c r="D19" s="66" t="s">
        <v>29</v>
      </c>
      <c r="E19" s="66"/>
      <c r="F19" s="66"/>
      <c r="G19" s="66"/>
      <c r="H19" s="66"/>
      <c r="I19" s="66"/>
      <c r="J19" s="66"/>
      <c r="K19" s="10">
        <f>SUM(K22:K22)</f>
        <v>101.4</v>
      </c>
      <c r="L19" s="52"/>
      <c r="M19" s="11">
        <f>ROUND(K19*L19,2)</f>
        <v>0</v>
      </c>
    </row>
    <row r="20" spans="1:13" ht="36" customHeight="1" x14ac:dyDescent="0.2">
      <c r="A20" s="12"/>
      <c r="B20" s="12"/>
      <c r="C20" s="12"/>
      <c r="D20" s="64" t="s">
        <v>30</v>
      </c>
      <c r="E20" s="64"/>
      <c r="F20" s="64"/>
      <c r="G20" s="64"/>
      <c r="H20" s="64"/>
      <c r="I20" s="64"/>
      <c r="J20" s="64"/>
      <c r="K20" s="64"/>
      <c r="L20" s="53"/>
      <c r="M20" s="13"/>
    </row>
    <row r="21" spans="1:13" x14ac:dyDescent="0.2">
      <c r="A21" s="12"/>
      <c r="B21" s="12"/>
      <c r="C21" s="12"/>
      <c r="D21" s="12"/>
      <c r="E21" s="14"/>
      <c r="F21" s="15" t="s">
        <v>15</v>
      </c>
      <c r="G21" s="15" t="s">
        <v>16</v>
      </c>
      <c r="H21" s="15" t="s">
        <v>17</v>
      </c>
      <c r="I21" s="15" t="s">
        <v>18</v>
      </c>
      <c r="J21" s="15" t="s">
        <v>19</v>
      </c>
      <c r="K21" s="15" t="s">
        <v>20</v>
      </c>
      <c r="L21" s="54"/>
      <c r="M21" s="12"/>
    </row>
    <row r="22" spans="1:13" x14ac:dyDescent="0.2">
      <c r="A22" s="12"/>
      <c r="B22" s="12"/>
      <c r="C22" s="12"/>
      <c r="D22" s="16"/>
      <c r="E22" s="17"/>
      <c r="F22" s="18">
        <v>1</v>
      </c>
      <c r="G22" s="19">
        <v>101.4</v>
      </c>
      <c r="H22" s="19"/>
      <c r="I22" s="19"/>
      <c r="J22" s="20">
        <f>ROUND(F22*G22,3)</f>
        <v>101.4</v>
      </c>
      <c r="K22" s="25">
        <f>SUM(J22:J22)</f>
        <v>101.4</v>
      </c>
      <c r="L22" s="54"/>
      <c r="M22" s="12"/>
    </row>
    <row r="23" spans="1:13" x14ac:dyDescent="0.2">
      <c r="A23" s="26"/>
      <c r="B23" s="26"/>
      <c r="C23" s="26"/>
      <c r="D23" s="27" t="s">
        <v>8</v>
      </c>
      <c r="E23" s="28"/>
      <c r="F23" s="28"/>
      <c r="G23" s="28"/>
      <c r="H23" s="28"/>
      <c r="I23" s="28"/>
      <c r="J23" s="28"/>
      <c r="K23" s="28"/>
      <c r="L23" s="55">
        <f>M4+M9+M19</f>
        <v>0</v>
      </c>
      <c r="M23" s="29">
        <f>ROUND(L23,2)</f>
        <v>0</v>
      </c>
    </row>
    <row r="24" spans="1:13" x14ac:dyDescent="0.2">
      <c r="A24" s="30" t="s">
        <v>31</v>
      </c>
      <c r="B24" s="30" t="s">
        <v>7</v>
      </c>
      <c r="C24" s="31"/>
      <c r="D24" s="70" t="s">
        <v>32</v>
      </c>
      <c r="E24" s="70"/>
      <c r="F24" s="70"/>
      <c r="G24" s="70"/>
      <c r="H24" s="70"/>
      <c r="I24" s="70"/>
      <c r="J24" s="70"/>
      <c r="K24" s="31"/>
      <c r="L24" s="56"/>
      <c r="M24" s="32"/>
    </row>
    <row r="25" spans="1:13" x14ac:dyDescent="0.2">
      <c r="A25" s="7" t="s">
        <v>107</v>
      </c>
      <c r="B25" s="8" t="s">
        <v>11</v>
      </c>
      <c r="C25" s="8" t="s">
        <v>33</v>
      </c>
      <c r="D25" s="66" t="s">
        <v>34</v>
      </c>
      <c r="E25" s="66"/>
      <c r="F25" s="66"/>
      <c r="G25" s="66"/>
      <c r="H25" s="66"/>
      <c r="I25" s="66"/>
      <c r="J25" s="66"/>
      <c r="K25" s="10">
        <f>SUM(K28:K32)</f>
        <v>35</v>
      </c>
      <c r="L25" s="52"/>
      <c r="M25" s="11">
        <f>ROUND(K25*L25,2)</f>
        <v>0</v>
      </c>
    </row>
    <row r="26" spans="1:13" ht="39" customHeight="1" x14ac:dyDescent="0.2">
      <c r="A26" s="12"/>
      <c r="B26" s="12"/>
      <c r="C26" s="12"/>
      <c r="D26" s="64" t="s">
        <v>35</v>
      </c>
      <c r="E26" s="64"/>
      <c r="F26" s="64"/>
      <c r="G26" s="64"/>
      <c r="H26" s="64"/>
      <c r="I26" s="64"/>
      <c r="J26" s="64"/>
      <c r="K26" s="64"/>
      <c r="L26" s="53"/>
      <c r="M26" s="13"/>
    </row>
    <row r="27" spans="1:13" x14ac:dyDescent="0.2">
      <c r="A27" s="12"/>
      <c r="B27" s="12"/>
      <c r="C27" s="12"/>
      <c r="D27" s="12"/>
      <c r="E27" s="14"/>
      <c r="F27" s="15" t="s">
        <v>15</v>
      </c>
      <c r="G27" s="15" t="s">
        <v>16</v>
      </c>
      <c r="H27" s="15" t="s">
        <v>17</v>
      </c>
      <c r="I27" s="15" t="s">
        <v>18</v>
      </c>
      <c r="J27" s="15" t="s">
        <v>19</v>
      </c>
      <c r="K27" s="15" t="s">
        <v>20</v>
      </c>
      <c r="L27" s="54"/>
      <c r="M27" s="12"/>
    </row>
    <row r="28" spans="1:13" x14ac:dyDescent="0.2">
      <c r="A28" s="12"/>
      <c r="B28" s="12"/>
      <c r="C28" s="12"/>
      <c r="D28" s="16"/>
      <c r="E28" s="17" t="s">
        <v>36</v>
      </c>
      <c r="F28" s="18">
        <v>1</v>
      </c>
      <c r="G28" s="19">
        <v>25</v>
      </c>
      <c r="H28" s="19"/>
      <c r="I28" s="19"/>
      <c r="J28" s="20">
        <f>ROUND(F28*G28,3)</f>
        <v>25</v>
      </c>
      <c r="K28" s="21"/>
      <c r="L28" s="54"/>
      <c r="M28" s="12"/>
    </row>
    <row r="29" spans="1:13" x14ac:dyDescent="0.2">
      <c r="A29" s="12"/>
      <c r="B29" s="12"/>
      <c r="C29" s="12"/>
      <c r="D29" s="16"/>
      <c r="E29" s="8"/>
      <c r="F29" s="22">
        <v>1</v>
      </c>
      <c r="G29" s="10">
        <v>10</v>
      </c>
      <c r="H29" s="10"/>
      <c r="I29" s="10"/>
      <c r="J29" s="23">
        <f>ROUND(F29*G29,3)</f>
        <v>10</v>
      </c>
      <c r="K29" s="12"/>
      <c r="L29" s="54"/>
      <c r="M29" s="12"/>
    </row>
    <row r="30" spans="1:13" x14ac:dyDescent="0.2">
      <c r="A30" s="12"/>
      <c r="B30" s="12"/>
      <c r="C30" s="12"/>
      <c r="D30" s="16"/>
      <c r="E30" s="8"/>
      <c r="F30" s="22"/>
      <c r="G30" s="10"/>
      <c r="H30" s="10"/>
      <c r="I30" s="10"/>
      <c r="J30" s="33" t="s">
        <v>37</v>
      </c>
      <c r="K30" s="12"/>
      <c r="L30" s="54"/>
      <c r="M30" s="12"/>
    </row>
    <row r="31" spans="1:13" x14ac:dyDescent="0.2">
      <c r="A31" s="12"/>
      <c r="B31" s="12"/>
      <c r="C31" s="12"/>
      <c r="D31" s="16"/>
      <c r="E31" s="8"/>
      <c r="F31" s="22"/>
      <c r="G31" s="10"/>
      <c r="H31" s="10"/>
      <c r="I31" s="10"/>
      <c r="J31" s="33" t="s">
        <v>37</v>
      </c>
      <c r="K31" s="12"/>
      <c r="L31" s="54"/>
      <c r="M31" s="12"/>
    </row>
    <row r="32" spans="1:13" x14ac:dyDescent="0.2">
      <c r="A32" s="12"/>
      <c r="B32" s="12"/>
      <c r="C32" s="12"/>
      <c r="D32" s="16"/>
      <c r="E32" s="8"/>
      <c r="F32" s="22"/>
      <c r="G32" s="10"/>
      <c r="H32" s="10"/>
      <c r="I32" s="10"/>
      <c r="J32" s="33" t="s">
        <v>37</v>
      </c>
      <c r="K32" s="24">
        <f>SUM(J28:J32)</f>
        <v>35</v>
      </c>
      <c r="L32" s="54"/>
      <c r="M32" s="12"/>
    </row>
    <row r="33" spans="1:13" x14ac:dyDescent="0.2">
      <c r="A33" s="7" t="s">
        <v>108</v>
      </c>
      <c r="B33" s="8" t="s">
        <v>11</v>
      </c>
      <c r="C33" s="8" t="s">
        <v>33</v>
      </c>
      <c r="D33" s="66" t="s">
        <v>38</v>
      </c>
      <c r="E33" s="66"/>
      <c r="F33" s="66"/>
      <c r="G33" s="66"/>
      <c r="H33" s="66"/>
      <c r="I33" s="66"/>
      <c r="J33" s="66"/>
      <c r="K33" s="10">
        <f>SUM(K36:K41)</f>
        <v>35</v>
      </c>
      <c r="L33" s="52"/>
      <c r="M33" s="11">
        <f>ROUND(K33*L33,2)</f>
        <v>0</v>
      </c>
    </row>
    <row r="34" spans="1:13" ht="15" customHeight="1" x14ac:dyDescent="0.2">
      <c r="A34" s="12"/>
      <c r="B34" s="12"/>
      <c r="C34" s="12"/>
      <c r="D34" s="64" t="s">
        <v>39</v>
      </c>
      <c r="E34" s="64"/>
      <c r="F34" s="64"/>
      <c r="G34" s="64"/>
      <c r="H34" s="64"/>
      <c r="I34" s="64"/>
      <c r="J34" s="64"/>
      <c r="K34" s="64"/>
      <c r="L34" s="53"/>
      <c r="M34" s="13"/>
    </row>
    <row r="35" spans="1:13" x14ac:dyDescent="0.2">
      <c r="A35" s="12"/>
      <c r="B35" s="12"/>
      <c r="C35" s="12"/>
      <c r="D35" s="12"/>
      <c r="E35" s="14"/>
      <c r="F35" s="15" t="s">
        <v>15</v>
      </c>
      <c r="G35" s="15" t="s">
        <v>16</v>
      </c>
      <c r="H35" s="15" t="s">
        <v>17</v>
      </c>
      <c r="I35" s="15" t="s">
        <v>18</v>
      </c>
      <c r="J35" s="15" t="s">
        <v>19</v>
      </c>
      <c r="K35" s="15" t="s">
        <v>20</v>
      </c>
      <c r="L35" s="54"/>
      <c r="M35" s="12"/>
    </row>
    <row r="36" spans="1:13" x14ac:dyDescent="0.2">
      <c r="A36" s="12"/>
      <c r="B36" s="12"/>
      <c r="C36" s="12"/>
      <c r="D36" s="16"/>
      <c r="E36" s="17"/>
      <c r="F36" s="18">
        <v>1</v>
      </c>
      <c r="G36" s="19">
        <v>35</v>
      </c>
      <c r="H36" s="19"/>
      <c r="I36" s="19"/>
      <c r="J36" s="20">
        <f>ROUND(F36*G36,3)</f>
        <v>35</v>
      </c>
      <c r="K36" s="21"/>
      <c r="L36" s="54"/>
      <c r="M36" s="12"/>
    </row>
    <row r="37" spans="1:13" x14ac:dyDescent="0.2">
      <c r="A37" s="12"/>
      <c r="B37" s="12"/>
      <c r="C37" s="12"/>
      <c r="D37" s="16"/>
      <c r="E37" s="8"/>
      <c r="F37" s="22"/>
      <c r="G37" s="10"/>
      <c r="H37" s="10"/>
      <c r="I37" s="10"/>
      <c r="J37" s="33" t="s">
        <v>37</v>
      </c>
      <c r="K37" s="12"/>
      <c r="L37" s="54"/>
      <c r="M37" s="12"/>
    </row>
    <row r="38" spans="1:13" x14ac:dyDescent="0.2">
      <c r="A38" s="12"/>
      <c r="B38" s="12"/>
      <c r="C38" s="12"/>
      <c r="D38" s="16"/>
      <c r="E38" s="8"/>
      <c r="F38" s="22"/>
      <c r="G38" s="10"/>
      <c r="H38" s="10"/>
      <c r="I38" s="10"/>
      <c r="J38" s="33" t="s">
        <v>37</v>
      </c>
      <c r="K38" s="12"/>
      <c r="L38" s="54"/>
      <c r="M38" s="12"/>
    </row>
    <row r="39" spans="1:13" x14ac:dyDescent="0.2">
      <c r="A39" s="12"/>
      <c r="B39" s="12"/>
      <c r="C39" s="12"/>
      <c r="D39" s="16"/>
      <c r="E39" s="8"/>
      <c r="F39" s="22"/>
      <c r="G39" s="10"/>
      <c r="H39" s="10"/>
      <c r="I39" s="10"/>
      <c r="J39" s="33" t="s">
        <v>37</v>
      </c>
      <c r="K39" s="12"/>
      <c r="L39" s="54"/>
      <c r="M39" s="12"/>
    </row>
    <row r="40" spans="1:13" x14ac:dyDescent="0.2">
      <c r="A40" s="12"/>
      <c r="B40" s="12"/>
      <c r="C40" s="12"/>
      <c r="D40" s="16"/>
      <c r="E40" s="8"/>
      <c r="F40" s="22"/>
      <c r="G40" s="10"/>
      <c r="H40" s="10"/>
      <c r="I40" s="10"/>
      <c r="J40" s="33" t="s">
        <v>37</v>
      </c>
      <c r="K40" s="12"/>
      <c r="L40" s="54"/>
      <c r="M40" s="12"/>
    </row>
    <row r="41" spans="1:13" x14ac:dyDescent="0.2">
      <c r="A41" s="12"/>
      <c r="B41" s="12"/>
      <c r="C41" s="12"/>
      <c r="D41" s="16"/>
      <c r="E41" s="8"/>
      <c r="F41" s="22"/>
      <c r="G41" s="10"/>
      <c r="H41" s="10"/>
      <c r="I41" s="10"/>
      <c r="J41" s="33" t="s">
        <v>37</v>
      </c>
      <c r="K41" s="24">
        <f>SUM(J36:J41)</f>
        <v>35</v>
      </c>
      <c r="L41" s="54"/>
      <c r="M41" s="12"/>
    </row>
    <row r="42" spans="1:13" x14ac:dyDescent="0.2">
      <c r="A42" s="7" t="s">
        <v>109</v>
      </c>
      <c r="B42" s="8" t="s">
        <v>11</v>
      </c>
      <c r="C42" s="8" t="s">
        <v>40</v>
      </c>
      <c r="D42" s="66" t="s">
        <v>41</v>
      </c>
      <c r="E42" s="66"/>
      <c r="F42" s="66"/>
      <c r="G42" s="66"/>
      <c r="H42" s="66"/>
      <c r="I42" s="66"/>
      <c r="J42" s="66"/>
      <c r="K42" s="10">
        <f>SUM(K45:K45)</f>
        <v>1</v>
      </c>
      <c r="L42" s="52"/>
      <c r="M42" s="11">
        <f>ROUND(K42*L42,2)</f>
        <v>0</v>
      </c>
    </row>
    <row r="43" spans="1:13" ht="47.25" customHeight="1" x14ac:dyDescent="0.2">
      <c r="A43" s="12"/>
      <c r="B43" s="12"/>
      <c r="C43" s="12"/>
      <c r="D43" s="64" t="s">
        <v>42</v>
      </c>
      <c r="E43" s="64"/>
      <c r="F43" s="64"/>
      <c r="G43" s="64"/>
      <c r="H43" s="64"/>
      <c r="I43" s="64"/>
      <c r="J43" s="64"/>
      <c r="K43" s="64"/>
      <c r="L43" s="53"/>
      <c r="M43" s="13"/>
    </row>
    <row r="44" spans="1:13" x14ac:dyDescent="0.2">
      <c r="A44" s="12"/>
      <c r="B44" s="12"/>
      <c r="C44" s="12"/>
      <c r="D44" s="12"/>
      <c r="E44" s="14"/>
      <c r="F44" s="15" t="s">
        <v>15</v>
      </c>
      <c r="G44" s="15" t="s">
        <v>16</v>
      </c>
      <c r="H44" s="15" t="s">
        <v>17</v>
      </c>
      <c r="I44" s="15" t="s">
        <v>18</v>
      </c>
      <c r="J44" s="15" t="s">
        <v>19</v>
      </c>
      <c r="K44" s="15" t="s">
        <v>20</v>
      </c>
      <c r="L44" s="54"/>
      <c r="M44" s="12"/>
    </row>
    <row r="45" spans="1:13" x14ac:dyDescent="0.2">
      <c r="A45" s="12"/>
      <c r="B45" s="12"/>
      <c r="C45" s="12"/>
      <c r="D45" s="16"/>
      <c r="E45" s="17"/>
      <c r="F45" s="18">
        <v>1</v>
      </c>
      <c r="G45" s="19"/>
      <c r="H45" s="19"/>
      <c r="I45" s="19"/>
      <c r="J45" s="20">
        <f>ROUND(F45,3)</f>
        <v>1</v>
      </c>
      <c r="K45" s="25">
        <f>SUM(J45:J45)</f>
        <v>1</v>
      </c>
      <c r="L45" s="54"/>
      <c r="M45" s="12"/>
    </row>
    <row r="46" spans="1:13" x14ac:dyDescent="0.2">
      <c r="A46" s="7" t="s">
        <v>110</v>
      </c>
      <c r="B46" s="8" t="s">
        <v>11</v>
      </c>
      <c r="C46" s="8" t="s">
        <v>40</v>
      </c>
      <c r="D46" s="66" t="s">
        <v>43</v>
      </c>
      <c r="E46" s="66"/>
      <c r="F46" s="66"/>
      <c r="G46" s="66"/>
      <c r="H46" s="66"/>
      <c r="I46" s="66"/>
      <c r="J46" s="66"/>
      <c r="K46" s="10">
        <f>SUM(K49:K49)</f>
        <v>1</v>
      </c>
      <c r="L46" s="52"/>
      <c r="M46" s="11">
        <f>ROUND(K46*L46,2)</f>
        <v>0</v>
      </c>
    </row>
    <row r="47" spans="1:13" ht="46.5" customHeight="1" x14ac:dyDescent="0.2">
      <c r="A47" s="12"/>
      <c r="B47" s="12"/>
      <c r="C47" s="12"/>
      <c r="D47" s="64" t="s">
        <v>44</v>
      </c>
      <c r="E47" s="64"/>
      <c r="F47" s="64"/>
      <c r="G47" s="64"/>
      <c r="H47" s="64"/>
      <c r="I47" s="64"/>
      <c r="J47" s="64"/>
      <c r="K47" s="64"/>
      <c r="L47" s="53"/>
      <c r="M47" s="13"/>
    </row>
    <row r="48" spans="1:13" x14ac:dyDescent="0.2">
      <c r="A48" s="12"/>
      <c r="B48" s="12"/>
      <c r="C48" s="12"/>
      <c r="D48" s="12"/>
      <c r="E48" s="14"/>
      <c r="F48" s="15" t="s">
        <v>15</v>
      </c>
      <c r="G48" s="15" t="s">
        <v>16</v>
      </c>
      <c r="H48" s="15" t="s">
        <v>17</v>
      </c>
      <c r="I48" s="15" t="s">
        <v>18</v>
      </c>
      <c r="J48" s="15" t="s">
        <v>19</v>
      </c>
      <c r="K48" s="15" t="s">
        <v>20</v>
      </c>
      <c r="L48" s="54"/>
      <c r="M48" s="12"/>
    </row>
    <row r="49" spans="1:13" x14ac:dyDescent="0.2">
      <c r="A49" s="12"/>
      <c r="B49" s="12"/>
      <c r="C49" s="12"/>
      <c r="D49" s="16"/>
      <c r="E49" s="17"/>
      <c r="F49" s="18">
        <v>1</v>
      </c>
      <c r="G49" s="19"/>
      <c r="H49" s="19"/>
      <c r="I49" s="19"/>
      <c r="J49" s="20">
        <f>ROUND(F49,3)</f>
        <v>1</v>
      </c>
      <c r="K49" s="25">
        <f>SUM(J49:J49)</f>
        <v>1</v>
      </c>
      <c r="L49" s="54"/>
      <c r="M49" s="12"/>
    </row>
    <row r="50" spans="1:13" x14ac:dyDescent="0.2">
      <c r="A50" s="26"/>
      <c r="B50" s="26"/>
      <c r="C50" s="26"/>
      <c r="D50" s="34" t="s">
        <v>31</v>
      </c>
      <c r="E50" s="35"/>
      <c r="F50" s="35"/>
      <c r="G50" s="35"/>
      <c r="H50" s="35"/>
      <c r="I50" s="35"/>
      <c r="J50" s="35"/>
      <c r="K50" s="35"/>
      <c r="L50" s="57">
        <f>M25+M33+M42+M46</f>
        <v>0</v>
      </c>
      <c r="M50" s="36">
        <f>ROUND(L50,2)</f>
        <v>0</v>
      </c>
    </row>
    <row r="51" spans="1:13" x14ac:dyDescent="0.2">
      <c r="A51" s="37" t="s">
        <v>45</v>
      </c>
      <c r="B51" s="37" t="s">
        <v>7</v>
      </c>
      <c r="C51" s="38"/>
      <c r="D51" s="68" t="s">
        <v>46</v>
      </c>
      <c r="E51" s="68"/>
      <c r="F51" s="68"/>
      <c r="G51" s="68"/>
      <c r="H51" s="68"/>
      <c r="I51" s="68"/>
      <c r="J51" s="68"/>
      <c r="K51" s="38"/>
      <c r="L51" s="58"/>
      <c r="M51" s="39"/>
    </row>
    <row r="52" spans="1:13" x14ac:dyDescent="0.2">
      <c r="A52" s="7"/>
      <c r="B52" s="8" t="s">
        <v>11</v>
      </c>
      <c r="C52" s="8"/>
      <c r="D52" s="66" t="s">
        <v>85</v>
      </c>
      <c r="E52" s="66"/>
      <c r="F52" s="66"/>
      <c r="G52" s="66"/>
      <c r="H52" s="66"/>
      <c r="I52" s="66"/>
      <c r="J52" s="66"/>
      <c r="K52" s="10">
        <v>1</v>
      </c>
      <c r="L52" s="52"/>
      <c r="M52" s="11">
        <f>ROUND(K52*L52,2)</f>
        <v>0</v>
      </c>
    </row>
    <row r="53" spans="1:13" ht="15" customHeight="1" x14ac:dyDescent="0.2">
      <c r="A53" s="12"/>
      <c r="B53" s="12"/>
      <c r="C53" s="12"/>
      <c r="D53" s="65" t="s">
        <v>86</v>
      </c>
      <c r="E53" s="65"/>
      <c r="F53" s="65"/>
      <c r="G53" s="65"/>
      <c r="H53" s="65"/>
      <c r="I53" s="65"/>
      <c r="J53" s="65"/>
      <c r="K53" s="65"/>
      <c r="L53" s="53"/>
      <c r="M53" s="13"/>
    </row>
    <row r="54" spans="1:13" x14ac:dyDescent="0.2">
      <c r="A54" s="12"/>
      <c r="B54" s="12"/>
      <c r="C54" s="12"/>
      <c r="D54" s="9"/>
      <c r="E54" s="14"/>
      <c r="F54" s="15" t="s">
        <v>15</v>
      </c>
      <c r="G54" s="15" t="s">
        <v>16</v>
      </c>
      <c r="H54" s="15" t="s">
        <v>17</v>
      </c>
      <c r="I54" s="15" t="s">
        <v>18</v>
      </c>
      <c r="J54" s="15" t="s">
        <v>19</v>
      </c>
      <c r="K54" s="15" t="s">
        <v>20</v>
      </c>
      <c r="L54" s="59"/>
      <c r="M54" s="9"/>
    </row>
    <row r="55" spans="1:13" x14ac:dyDescent="0.2">
      <c r="A55" s="12"/>
      <c r="B55" s="12"/>
      <c r="C55" s="12"/>
      <c r="D55" s="9"/>
      <c r="E55" s="17"/>
      <c r="F55" s="18">
        <v>1</v>
      </c>
      <c r="G55" s="19"/>
      <c r="H55" s="19"/>
      <c r="I55" s="19"/>
      <c r="J55" s="20">
        <f>ROUND(F55,3)</f>
        <v>1</v>
      </c>
      <c r="K55" s="25">
        <f>SUM(J55:J55)</f>
        <v>1</v>
      </c>
      <c r="L55" s="59"/>
      <c r="M55" s="9"/>
    </row>
    <row r="56" spans="1:13" x14ac:dyDescent="0.2">
      <c r="A56" s="7" t="s">
        <v>47</v>
      </c>
      <c r="B56" s="8" t="s">
        <v>11</v>
      </c>
      <c r="C56" s="8" t="s">
        <v>48</v>
      </c>
      <c r="D56" s="66" t="s">
        <v>113</v>
      </c>
      <c r="E56" s="66"/>
      <c r="F56" s="66"/>
      <c r="G56" s="66"/>
      <c r="H56" s="66"/>
      <c r="I56" s="66"/>
      <c r="J56" s="66"/>
      <c r="K56" s="10">
        <f>SUM(K59:K59)</f>
        <v>1</v>
      </c>
      <c r="L56" s="52"/>
      <c r="M56" s="11">
        <f>ROUND(K56*L56,2)</f>
        <v>0</v>
      </c>
    </row>
    <row r="57" spans="1:13" ht="15" customHeight="1" x14ac:dyDescent="0.2">
      <c r="A57" s="12"/>
      <c r="B57" s="12"/>
      <c r="C57" s="12"/>
      <c r="D57" s="64" t="s">
        <v>112</v>
      </c>
      <c r="E57" s="64"/>
      <c r="F57" s="64"/>
      <c r="G57" s="64"/>
      <c r="H57" s="64"/>
      <c r="I57" s="64"/>
      <c r="J57" s="64"/>
      <c r="K57" s="64"/>
      <c r="L57" s="53"/>
      <c r="M57" s="13"/>
    </row>
    <row r="58" spans="1:13" x14ac:dyDescent="0.2">
      <c r="A58" s="12"/>
      <c r="B58" s="12"/>
      <c r="C58" s="12"/>
      <c r="D58" s="12"/>
      <c r="E58" s="14"/>
      <c r="F58" s="15" t="s">
        <v>15</v>
      </c>
      <c r="G58" s="15" t="s">
        <v>16</v>
      </c>
      <c r="H58" s="15" t="s">
        <v>17</v>
      </c>
      <c r="I58" s="15" t="s">
        <v>18</v>
      </c>
      <c r="J58" s="15" t="s">
        <v>19</v>
      </c>
      <c r="K58" s="15" t="s">
        <v>20</v>
      </c>
      <c r="L58" s="54"/>
      <c r="M58" s="12"/>
    </row>
    <row r="59" spans="1:13" x14ac:dyDescent="0.2">
      <c r="A59" s="12"/>
      <c r="B59" s="12"/>
      <c r="C59" s="12"/>
      <c r="D59" s="16"/>
      <c r="E59" s="17"/>
      <c r="F59" s="18">
        <v>1</v>
      </c>
      <c r="G59" s="19"/>
      <c r="H59" s="19"/>
      <c r="I59" s="19"/>
      <c r="J59" s="20">
        <f>ROUND(F59,3)</f>
        <v>1</v>
      </c>
      <c r="K59" s="25">
        <f>SUM(J59:J59)</f>
        <v>1</v>
      </c>
      <c r="L59" s="54"/>
      <c r="M59" s="12"/>
    </row>
    <row r="60" spans="1:13" x14ac:dyDescent="0.2">
      <c r="A60" s="7" t="s">
        <v>49</v>
      </c>
      <c r="B60" s="8" t="s">
        <v>11</v>
      </c>
      <c r="C60" s="8" t="s">
        <v>48</v>
      </c>
      <c r="D60" s="66" t="s">
        <v>89</v>
      </c>
      <c r="E60" s="66"/>
      <c r="F60" s="66"/>
      <c r="G60" s="66"/>
      <c r="H60" s="66"/>
      <c r="I60" s="66"/>
      <c r="J60" s="66"/>
      <c r="K60" s="10">
        <v>13</v>
      </c>
      <c r="L60" s="52"/>
      <c r="M60" s="11">
        <f>ROUND(K60*L60,2)</f>
        <v>0</v>
      </c>
    </row>
    <row r="61" spans="1:13" ht="39" customHeight="1" x14ac:dyDescent="0.2">
      <c r="A61" s="40"/>
      <c r="B61" s="40"/>
      <c r="C61" s="40"/>
      <c r="D61" s="69" t="s">
        <v>88</v>
      </c>
      <c r="E61" s="69"/>
      <c r="F61" s="69"/>
      <c r="G61" s="69"/>
      <c r="H61" s="69"/>
      <c r="I61" s="69"/>
      <c r="J61" s="69"/>
      <c r="K61" s="69"/>
      <c r="L61" s="60"/>
      <c r="M61" s="41"/>
    </row>
    <row r="62" spans="1:13" x14ac:dyDescent="0.2">
      <c r="A62" s="12"/>
      <c r="B62" s="12"/>
      <c r="C62" s="12"/>
      <c r="D62" s="12"/>
      <c r="E62" s="14"/>
      <c r="F62" s="15" t="s">
        <v>15</v>
      </c>
      <c r="G62" s="15" t="s">
        <v>16</v>
      </c>
      <c r="H62" s="15" t="s">
        <v>17</v>
      </c>
      <c r="I62" s="15" t="s">
        <v>18</v>
      </c>
      <c r="J62" s="15" t="s">
        <v>19</v>
      </c>
      <c r="K62" s="15" t="s">
        <v>20</v>
      </c>
      <c r="L62" s="54"/>
      <c r="M62" s="12"/>
    </row>
    <row r="63" spans="1:13" x14ac:dyDescent="0.2">
      <c r="A63" s="12"/>
      <c r="B63" s="12"/>
      <c r="C63" s="12"/>
      <c r="D63" s="16"/>
      <c r="E63" s="17"/>
      <c r="F63" s="18">
        <v>11</v>
      </c>
      <c r="G63" s="19"/>
      <c r="H63" s="19"/>
      <c r="I63" s="19"/>
      <c r="J63" s="20">
        <f>ROUND(F63,3)</f>
        <v>11</v>
      </c>
      <c r="K63" s="25">
        <f>SUM(J63:J63)</f>
        <v>11</v>
      </c>
      <c r="L63" s="54"/>
      <c r="M63" s="12"/>
    </row>
    <row r="64" spans="1:13" x14ac:dyDescent="0.2">
      <c r="A64" s="7" t="s">
        <v>49</v>
      </c>
      <c r="B64" s="8" t="s">
        <v>11</v>
      </c>
      <c r="C64" s="8" t="s">
        <v>48</v>
      </c>
      <c r="D64" s="66" t="s">
        <v>90</v>
      </c>
      <c r="E64" s="66"/>
      <c r="F64" s="66"/>
      <c r="G64" s="66"/>
      <c r="H64" s="66"/>
      <c r="I64" s="66"/>
      <c r="J64" s="66"/>
      <c r="K64" s="10">
        <v>2</v>
      </c>
      <c r="L64" s="52"/>
      <c r="M64" s="11">
        <f>ROUND(K64*L64,2)</f>
        <v>0</v>
      </c>
    </row>
    <row r="65" spans="1:13" x14ac:dyDescent="0.2">
      <c r="A65" s="40"/>
      <c r="B65" s="40"/>
      <c r="C65" s="40"/>
      <c r="D65" s="69" t="s">
        <v>91</v>
      </c>
      <c r="E65" s="69"/>
      <c r="F65" s="69"/>
      <c r="G65" s="69"/>
      <c r="H65" s="69"/>
      <c r="I65" s="69"/>
      <c r="J65" s="69"/>
      <c r="K65" s="69"/>
      <c r="L65" s="60"/>
      <c r="M65" s="41"/>
    </row>
    <row r="66" spans="1:13" x14ac:dyDescent="0.2">
      <c r="A66" s="12"/>
      <c r="B66" s="12"/>
      <c r="C66" s="12"/>
      <c r="D66" s="12"/>
      <c r="E66" s="14"/>
      <c r="F66" s="15" t="s">
        <v>15</v>
      </c>
      <c r="G66" s="15" t="s">
        <v>16</v>
      </c>
      <c r="H66" s="15" t="s">
        <v>17</v>
      </c>
      <c r="I66" s="15" t="s">
        <v>18</v>
      </c>
      <c r="J66" s="15" t="s">
        <v>19</v>
      </c>
      <c r="K66" s="15" t="s">
        <v>20</v>
      </c>
      <c r="L66" s="54"/>
      <c r="M66" s="12"/>
    </row>
    <row r="67" spans="1:13" x14ac:dyDescent="0.2">
      <c r="A67" s="12"/>
      <c r="B67" s="12"/>
      <c r="C67" s="12"/>
      <c r="D67" s="16"/>
      <c r="E67" s="17"/>
      <c r="F67" s="18">
        <v>2</v>
      </c>
      <c r="G67" s="19"/>
      <c r="H67" s="19"/>
      <c r="I67" s="19"/>
      <c r="J67" s="20">
        <f>ROUND(F67,3)</f>
        <v>2</v>
      </c>
      <c r="K67" s="25">
        <f>SUM(J67:J67)</f>
        <v>2</v>
      </c>
      <c r="L67" s="54"/>
      <c r="M67" s="12"/>
    </row>
    <row r="68" spans="1:13" x14ac:dyDescent="0.2">
      <c r="A68" s="7" t="s">
        <v>50</v>
      </c>
      <c r="B68" s="8" t="s">
        <v>11</v>
      </c>
      <c r="C68" s="8" t="s">
        <v>48</v>
      </c>
      <c r="D68" s="66" t="s">
        <v>51</v>
      </c>
      <c r="E68" s="66"/>
      <c r="F68" s="66"/>
      <c r="G68" s="66"/>
      <c r="H68" s="66"/>
      <c r="I68" s="66"/>
      <c r="J68" s="66"/>
      <c r="K68" s="10">
        <f>SUM(K71:K71)</f>
        <v>3</v>
      </c>
      <c r="L68" s="52"/>
      <c r="M68" s="11">
        <f>ROUND(K68*L68,2)</f>
        <v>0</v>
      </c>
    </row>
    <row r="69" spans="1:13" ht="15" customHeight="1" x14ac:dyDescent="0.2">
      <c r="A69" s="12"/>
      <c r="B69" s="12"/>
      <c r="C69" s="12"/>
      <c r="D69" s="64" t="s">
        <v>87</v>
      </c>
      <c r="E69" s="64"/>
      <c r="F69" s="64"/>
      <c r="G69" s="64"/>
      <c r="H69" s="64"/>
      <c r="I69" s="64"/>
      <c r="J69" s="64"/>
      <c r="K69" s="64"/>
      <c r="L69" s="53"/>
      <c r="M69" s="13"/>
    </row>
    <row r="70" spans="1:13" x14ac:dyDescent="0.2">
      <c r="A70" s="12"/>
      <c r="B70" s="12"/>
      <c r="C70" s="12"/>
      <c r="D70" s="12"/>
      <c r="E70" s="14"/>
      <c r="F70" s="15" t="s">
        <v>15</v>
      </c>
      <c r="G70" s="15" t="s">
        <v>16</v>
      </c>
      <c r="H70" s="15" t="s">
        <v>17</v>
      </c>
      <c r="I70" s="15" t="s">
        <v>18</v>
      </c>
      <c r="J70" s="15" t="s">
        <v>19</v>
      </c>
      <c r="K70" s="15" t="s">
        <v>20</v>
      </c>
      <c r="L70" s="54"/>
      <c r="M70" s="12"/>
    </row>
    <row r="71" spans="1:13" x14ac:dyDescent="0.2">
      <c r="A71" s="12"/>
      <c r="B71" s="12"/>
      <c r="C71" s="12"/>
      <c r="D71" s="16"/>
      <c r="E71" s="17"/>
      <c r="F71" s="18">
        <v>3</v>
      </c>
      <c r="G71" s="19"/>
      <c r="H71" s="19"/>
      <c r="I71" s="19"/>
      <c r="J71" s="20">
        <f>ROUND(F71,3)</f>
        <v>3</v>
      </c>
      <c r="K71" s="25">
        <f>SUM(J71:J71)</f>
        <v>3</v>
      </c>
      <c r="L71" s="54"/>
      <c r="M71" s="12"/>
    </row>
    <row r="72" spans="1:13" x14ac:dyDescent="0.2">
      <c r="A72" s="7" t="s">
        <v>52</v>
      </c>
      <c r="B72" s="8" t="s">
        <v>11</v>
      </c>
      <c r="C72" s="8" t="s">
        <v>48</v>
      </c>
      <c r="D72" s="66" t="s">
        <v>53</v>
      </c>
      <c r="E72" s="66"/>
      <c r="F72" s="66"/>
      <c r="G72" s="66"/>
      <c r="H72" s="66"/>
      <c r="I72" s="66"/>
      <c r="J72" s="66"/>
      <c r="K72" s="10">
        <f>SUM(K75:K75)</f>
        <v>1</v>
      </c>
      <c r="L72" s="52"/>
      <c r="M72" s="11">
        <f>ROUND(K72*L72,2)</f>
        <v>0</v>
      </c>
    </row>
    <row r="73" spans="1:13" ht="15" customHeight="1" x14ac:dyDescent="0.2">
      <c r="A73" s="12"/>
      <c r="B73" s="12"/>
      <c r="C73" s="12"/>
      <c r="D73" s="64" t="s">
        <v>106</v>
      </c>
      <c r="E73" s="64"/>
      <c r="F73" s="64"/>
      <c r="G73" s="64"/>
      <c r="H73" s="64"/>
      <c r="I73" s="64"/>
      <c r="J73" s="64"/>
      <c r="K73" s="64"/>
      <c r="L73" s="53"/>
      <c r="M73" s="13"/>
    </row>
    <row r="74" spans="1:13" x14ac:dyDescent="0.2">
      <c r="A74" s="12"/>
      <c r="B74" s="12"/>
      <c r="C74" s="12"/>
      <c r="D74" s="12"/>
      <c r="E74" s="14"/>
      <c r="F74" s="15" t="s">
        <v>15</v>
      </c>
      <c r="G74" s="15" t="s">
        <v>16</v>
      </c>
      <c r="H74" s="15" t="s">
        <v>17</v>
      </c>
      <c r="I74" s="15" t="s">
        <v>18</v>
      </c>
      <c r="J74" s="15" t="s">
        <v>19</v>
      </c>
      <c r="K74" s="15" t="s">
        <v>20</v>
      </c>
      <c r="L74" s="54"/>
      <c r="M74" s="12"/>
    </row>
    <row r="75" spans="1:13" x14ac:dyDescent="0.2">
      <c r="A75" s="12"/>
      <c r="B75" s="12"/>
      <c r="C75" s="12"/>
      <c r="D75" s="16"/>
      <c r="E75" s="17"/>
      <c r="F75" s="18">
        <v>1</v>
      </c>
      <c r="G75" s="19"/>
      <c r="H75" s="19"/>
      <c r="I75" s="19"/>
      <c r="J75" s="20">
        <f>ROUND(F75,3)</f>
        <v>1</v>
      </c>
      <c r="K75" s="25">
        <f>SUM(J75:J75)</f>
        <v>1</v>
      </c>
      <c r="L75" s="54"/>
      <c r="M75" s="12"/>
    </row>
    <row r="76" spans="1:13" x14ac:dyDescent="0.2">
      <c r="A76" s="7" t="s">
        <v>54</v>
      </c>
      <c r="B76" s="8" t="s">
        <v>11</v>
      </c>
      <c r="C76" s="8" t="s">
        <v>55</v>
      </c>
      <c r="D76" s="66" t="s">
        <v>92</v>
      </c>
      <c r="E76" s="66"/>
      <c r="F76" s="66"/>
      <c r="G76" s="66"/>
      <c r="H76" s="66"/>
      <c r="I76" s="66"/>
      <c r="J76" s="66"/>
      <c r="K76" s="10">
        <f>SUM(K79:K83)</f>
        <v>682</v>
      </c>
      <c r="L76" s="52"/>
      <c r="M76" s="11">
        <f>ROUND(K76*L76,2)</f>
        <v>0</v>
      </c>
    </row>
    <row r="77" spans="1:13" ht="55.5" customHeight="1" x14ac:dyDescent="0.2">
      <c r="A77" s="40"/>
      <c r="B77" s="40"/>
      <c r="C77" s="40"/>
      <c r="D77" s="69" t="s">
        <v>93</v>
      </c>
      <c r="E77" s="69"/>
      <c r="F77" s="69"/>
      <c r="G77" s="69"/>
      <c r="H77" s="69"/>
      <c r="I77" s="69"/>
      <c r="J77" s="69"/>
      <c r="K77" s="69"/>
      <c r="L77" s="60"/>
      <c r="M77" s="41"/>
    </row>
    <row r="78" spans="1:13" x14ac:dyDescent="0.2">
      <c r="A78" s="12"/>
      <c r="B78" s="12"/>
      <c r="C78" s="12"/>
      <c r="D78" s="12"/>
      <c r="E78" s="14"/>
      <c r="F78" s="15" t="s">
        <v>15</v>
      </c>
      <c r="G78" s="15" t="s">
        <v>16</v>
      </c>
      <c r="H78" s="15" t="s">
        <v>17</v>
      </c>
      <c r="I78" s="15" t="s">
        <v>18</v>
      </c>
      <c r="J78" s="15" t="s">
        <v>19</v>
      </c>
      <c r="K78" s="15" t="s">
        <v>20</v>
      </c>
      <c r="L78" s="54"/>
      <c r="M78" s="12"/>
    </row>
    <row r="79" spans="1:13" x14ac:dyDescent="0.2">
      <c r="A79" s="12"/>
      <c r="B79" s="12"/>
      <c r="C79" s="12"/>
      <c r="D79" s="16"/>
      <c r="E79" s="17" t="s">
        <v>56</v>
      </c>
      <c r="F79" s="18">
        <v>1</v>
      </c>
      <c r="G79" s="19">
        <v>370</v>
      </c>
      <c r="H79" s="19"/>
      <c r="I79" s="19"/>
      <c r="J79" s="20">
        <f>ROUND(F79*G79,3)</f>
        <v>370</v>
      </c>
      <c r="K79" s="21"/>
      <c r="L79" s="54"/>
      <c r="M79" s="12"/>
    </row>
    <row r="80" spans="1:13" x14ac:dyDescent="0.2">
      <c r="A80" s="12"/>
      <c r="B80" s="12"/>
      <c r="C80" s="12"/>
      <c r="D80" s="16"/>
      <c r="E80" s="8"/>
      <c r="F80" s="22">
        <v>1</v>
      </c>
      <c r="G80" s="10">
        <v>40</v>
      </c>
      <c r="H80" s="10"/>
      <c r="I80" s="10"/>
      <c r="J80" s="23">
        <f>ROUND(F80*G80,3)</f>
        <v>40</v>
      </c>
      <c r="K80" s="12"/>
      <c r="L80" s="54"/>
      <c r="M80" s="12"/>
    </row>
    <row r="81" spans="1:13" x14ac:dyDescent="0.2">
      <c r="A81" s="12"/>
      <c r="B81" s="12"/>
      <c r="C81" s="12"/>
      <c r="D81" s="16"/>
      <c r="E81" s="8"/>
      <c r="F81" s="22">
        <v>1</v>
      </c>
      <c r="G81" s="10">
        <v>100</v>
      </c>
      <c r="H81" s="10"/>
      <c r="I81" s="10"/>
      <c r="J81" s="23">
        <f>ROUND(F81*G81,3)</f>
        <v>100</v>
      </c>
      <c r="K81" s="12"/>
      <c r="L81" s="54"/>
      <c r="M81" s="12"/>
    </row>
    <row r="82" spans="1:13" x14ac:dyDescent="0.2">
      <c r="A82" s="12"/>
      <c r="B82" s="12"/>
      <c r="C82" s="12"/>
      <c r="D82" s="16"/>
      <c r="E82" s="8"/>
      <c r="F82" s="22">
        <v>1</v>
      </c>
      <c r="G82" s="10">
        <v>12</v>
      </c>
      <c r="H82" s="10"/>
      <c r="I82" s="10"/>
      <c r="J82" s="23">
        <f>ROUND(F82*G82,3)</f>
        <v>12</v>
      </c>
      <c r="K82" s="12"/>
      <c r="L82" s="54"/>
      <c r="M82" s="12"/>
    </row>
    <row r="83" spans="1:13" x14ac:dyDescent="0.2">
      <c r="A83" s="12"/>
      <c r="B83" s="12"/>
      <c r="C83" s="12"/>
      <c r="D83" s="16"/>
      <c r="E83" s="8"/>
      <c r="F83" s="22">
        <v>1</v>
      </c>
      <c r="G83" s="10">
        <v>160</v>
      </c>
      <c r="H83" s="10"/>
      <c r="I83" s="10"/>
      <c r="J83" s="23">
        <f>ROUND(F83*G83,3)</f>
        <v>160</v>
      </c>
      <c r="K83" s="24">
        <f>SUM(J79:J83)</f>
        <v>682</v>
      </c>
      <c r="L83" s="54"/>
      <c r="M83" s="12"/>
    </row>
    <row r="84" spans="1:13" x14ac:dyDescent="0.2">
      <c r="A84" s="7" t="s">
        <v>94</v>
      </c>
      <c r="B84" s="8" t="s">
        <v>11</v>
      </c>
      <c r="C84" s="8" t="s">
        <v>55</v>
      </c>
      <c r="D84" s="66" t="s">
        <v>95</v>
      </c>
      <c r="E84" s="66"/>
      <c r="F84" s="66"/>
      <c r="G84" s="66"/>
      <c r="H84" s="66"/>
      <c r="I84" s="66"/>
      <c r="J84" s="66"/>
      <c r="K84" s="10">
        <f>SUM(K87:K91)</f>
        <v>682</v>
      </c>
      <c r="L84" s="52"/>
      <c r="M84" s="11">
        <f>ROUND(K84*L84,2)</f>
        <v>0</v>
      </c>
    </row>
    <row r="85" spans="1:13" ht="51" customHeight="1" x14ac:dyDescent="0.2">
      <c r="A85" s="40"/>
      <c r="B85" s="40"/>
      <c r="C85" s="40"/>
      <c r="D85" s="69" t="s">
        <v>96</v>
      </c>
      <c r="E85" s="69"/>
      <c r="F85" s="69"/>
      <c r="G85" s="69"/>
      <c r="H85" s="69"/>
      <c r="I85" s="69"/>
      <c r="J85" s="69"/>
      <c r="K85" s="69"/>
      <c r="L85" s="60"/>
      <c r="M85" s="41"/>
    </row>
    <row r="86" spans="1:13" x14ac:dyDescent="0.2">
      <c r="A86" s="12"/>
      <c r="B86" s="12"/>
      <c r="C86" s="12"/>
      <c r="D86" s="12"/>
      <c r="E86" s="14"/>
      <c r="F86" s="15" t="s">
        <v>15</v>
      </c>
      <c r="G86" s="15" t="s">
        <v>16</v>
      </c>
      <c r="H86" s="15" t="s">
        <v>17</v>
      </c>
      <c r="I86" s="15" t="s">
        <v>18</v>
      </c>
      <c r="J86" s="15" t="s">
        <v>19</v>
      </c>
      <c r="K86" s="15" t="s">
        <v>20</v>
      </c>
      <c r="L86" s="54"/>
      <c r="M86" s="12"/>
    </row>
    <row r="87" spans="1:13" x14ac:dyDescent="0.2">
      <c r="A87" s="12"/>
      <c r="B87" s="12"/>
      <c r="C87" s="12"/>
      <c r="D87" s="16"/>
      <c r="E87" s="17" t="s">
        <v>56</v>
      </c>
      <c r="F87" s="18">
        <v>1</v>
      </c>
      <c r="G87" s="19">
        <v>370</v>
      </c>
      <c r="H87" s="19"/>
      <c r="I87" s="19"/>
      <c r="J87" s="20">
        <f>ROUND(F87*G87,3)</f>
        <v>370</v>
      </c>
      <c r="K87" s="21"/>
      <c r="L87" s="54"/>
      <c r="M87" s="12"/>
    </row>
    <row r="88" spans="1:13" x14ac:dyDescent="0.2">
      <c r="A88" s="12"/>
      <c r="B88" s="12"/>
      <c r="C88" s="12"/>
      <c r="D88" s="16"/>
      <c r="E88" s="8"/>
      <c r="F88" s="22">
        <v>1</v>
      </c>
      <c r="G88" s="10">
        <v>40</v>
      </c>
      <c r="H88" s="10"/>
      <c r="I88" s="10"/>
      <c r="J88" s="23">
        <f>ROUND(F88*G88,3)</f>
        <v>40</v>
      </c>
      <c r="K88" s="12"/>
      <c r="L88" s="54"/>
      <c r="M88" s="12"/>
    </row>
    <row r="89" spans="1:13" x14ac:dyDescent="0.2">
      <c r="A89" s="12"/>
      <c r="B89" s="12"/>
      <c r="C89" s="12"/>
      <c r="D89" s="16"/>
      <c r="E89" s="8"/>
      <c r="F89" s="22">
        <v>1</v>
      </c>
      <c r="G89" s="10">
        <v>100</v>
      </c>
      <c r="H89" s="10"/>
      <c r="I89" s="10"/>
      <c r="J89" s="23">
        <f>ROUND(F89*G89,3)</f>
        <v>100</v>
      </c>
      <c r="K89" s="12"/>
      <c r="L89" s="54"/>
      <c r="M89" s="12"/>
    </row>
    <row r="90" spans="1:13" x14ac:dyDescent="0.2">
      <c r="A90" s="12"/>
      <c r="B90" s="12"/>
      <c r="C90" s="12"/>
      <c r="D90" s="16"/>
      <c r="E90" s="8"/>
      <c r="F90" s="22">
        <v>1</v>
      </c>
      <c r="G90" s="10">
        <v>12</v>
      </c>
      <c r="H90" s="10"/>
      <c r="I90" s="10"/>
      <c r="J90" s="23">
        <f>ROUND(F90*G90,3)</f>
        <v>12</v>
      </c>
      <c r="K90" s="12"/>
      <c r="L90" s="54"/>
      <c r="M90" s="12"/>
    </row>
    <row r="91" spans="1:13" x14ac:dyDescent="0.2">
      <c r="A91" s="12"/>
      <c r="B91" s="12"/>
      <c r="C91" s="12"/>
      <c r="D91" s="16"/>
      <c r="E91" s="8"/>
      <c r="F91" s="22">
        <v>1</v>
      </c>
      <c r="G91" s="10">
        <v>160</v>
      </c>
      <c r="H91" s="10"/>
      <c r="I91" s="10"/>
      <c r="J91" s="23">
        <f>ROUND(F91*G91,3)</f>
        <v>160</v>
      </c>
      <c r="K91" s="24">
        <f>SUM(J87:J91)</f>
        <v>682</v>
      </c>
      <c r="L91" s="54"/>
      <c r="M91" s="12"/>
    </row>
    <row r="92" spans="1:13" x14ac:dyDescent="0.2">
      <c r="A92" s="7" t="s">
        <v>97</v>
      </c>
      <c r="B92" s="8" t="s">
        <v>11</v>
      </c>
      <c r="C92" s="8" t="s">
        <v>2</v>
      </c>
      <c r="D92" s="66" t="s">
        <v>98</v>
      </c>
      <c r="E92" s="66"/>
      <c r="F92" s="66"/>
      <c r="G92" s="66"/>
      <c r="H92" s="66"/>
      <c r="I92" s="66"/>
      <c r="J92" s="66"/>
      <c r="K92" s="10">
        <v>11</v>
      </c>
      <c r="L92" s="52"/>
      <c r="M92" s="11">
        <f>ROUND(K92*L92,2)</f>
        <v>0</v>
      </c>
    </row>
    <row r="93" spans="1:13" ht="54" customHeight="1" x14ac:dyDescent="0.2">
      <c r="A93" s="40"/>
      <c r="B93" s="40"/>
      <c r="C93" s="40"/>
      <c r="D93" s="69" t="s">
        <v>99</v>
      </c>
      <c r="E93" s="69"/>
      <c r="F93" s="69"/>
      <c r="G93" s="69"/>
      <c r="H93" s="69"/>
      <c r="I93" s="69"/>
      <c r="J93" s="69"/>
      <c r="K93" s="69"/>
      <c r="L93" s="60"/>
      <c r="M93" s="41"/>
    </row>
    <row r="94" spans="1:13" x14ac:dyDescent="0.2">
      <c r="A94" s="12"/>
      <c r="B94" s="12"/>
      <c r="C94" s="12"/>
      <c r="D94" s="12"/>
      <c r="E94" s="14"/>
      <c r="F94" s="15" t="s">
        <v>15</v>
      </c>
      <c r="G94" s="15" t="s">
        <v>16</v>
      </c>
      <c r="H94" s="15" t="s">
        <v>17</v>
      </c>
      <c r="I94" s="15" t="s">
        <v>18</v>
      </c>
      <c r="J94" s="15" t="s">
        <v>19</v>
      </c>
      <c r="K94" s="15" t="s">
        <v>20</v>
      </c>
      <c r="L94" s="54"/>
      <c r="M94" s="12"/>
    </row>
    <row r="95" spans="1:13" x14ac:dyDescent="0.2">
      <c r="A95" s="12"/>
      <c r="B95" s="12"/>
      <c r="C95" s="12"/>
      <c r="D95" s="16"/>
      <c r="E95" s="17"/>
      <c r="F95" s="18">
        <v>1</v>
      </c>
      <c r="G95" s="19">
        <v>11</v>
      </c>
      <c r="H95" s="19"/>
      <c r="I95" s="19"/>
      <c r="J95" s="20">
        <f>ROUND(F95*G95,3)</f>
        <v>11</v>
      </c>
      <c r="K95" s="21"/>
      <c r="L95" s="54"/>
      <c r="M95" s="12"/>
    </row>
    <row r="96" spans="1:13" x14ac:dyDescent="0.2">
      <c r="A96" s="12"/>
      <c r="B96" s="8" t="s">
        <v>11</v>
      </c>
      <c r="C96" s="8" t="s">
        <v>48</v>
      </c>
      <c r="D96" s="66" t="s">
        <v>41</v>
      </c>
      <c r="E96" s="66"/>
      <c r="F96" s="66"/>
      <c r="G96" s="66"/>
      <c r="H96" s="66"/>
      <c r="I96" s="66"/>
      <c r="J96" s="66"/>
      <c r="K96" s="10">
        <v>15</v>
      </c>
      <c r="L96" s="52"/>
      <c r="M96" s="11">
        <f>ROUND(K96*L96,2)</f>
        <v>0</v>
      </c>
    </row>
    <row r="97" spans="1:13" ht="53.25" customHeight="1" x14ac:dyDescent="0.2">
      <c r="A97" s="12"/>
      <c r="B97" s="12"/>
      <c r="C97" s="12"/>
      <c r="D97" s="64" t="s">
        <v>42</v>
      </c>
      <c r="E97" s="64"/>
      <c r="F97" s="64"/>
      <c r="G97" s="64"/>
      <c r="H97" s="64"/>
      <c r="I97" s="64"/>
      <c r="J97" s="64"/>
      <c r="K97" s="64"/>
      <c r="L97" s="53"/>
      <c r="M97" s="13"/>
    </row>
    <row r="98" spans="1:13" x14ac:dyDescent="0.2">
      <c r="A98" s="12"/>
      <c r="B98" s="12"/>
      <c r="C98" s="12"/>
      <c r="D98" s="12"/>
      <c r="E98" s="14"/>
      <c r="F98" s="15" t="s">
        <v>15</v>
      </c>
      <c r="G98" s="15" t="s">
        <v>16</v>
      </c>
      <c r="H98" s="15" t="s">
        <v>17</v>
      </c>
      <c r="I98" s="15" t="s">
        <v>18</v>
      </c>
      <c r="J98" s="15" t="s">
        <v>19</v>
      </c>
      <c r="K98" s="15" t="s">
        <v>20</v>
      </c>
      <c r="L98" s="54"/>
      <c r="M98" s="12"/>
    </row>
    <row r="99" spans="1:13" x14ac:dyDescent="0.2">
      <c r="A99" s="12"/>
      <c r="B99" s="12"/>
      <c r="C99" s="12"/>
      <c r="D99" s="16"/>
      <c r="E99" s="17"/>
      <c r="F99" s="18">
        <v>15</v>
      </c>
      <c r="G99" s="19"/>
      <c r="H99" s="19"/>
      <c r="I99" s="19"/>
      <c r="J99" s="20">
        <f>ROUND(F99,3)</f>
        <v>15</v>
      </c>
      <c r="K99" s="25">
        <f>SUM(J99:J99)</f>
        <v>15</v>
      </c>
      <c r="L99" s="54"/>
      <c r="M99" s="12"/>
    </row>
    <row r="100" spans="1:13" x14ac:dyDescent="0.2">
      <c r="A100" s="7" t="s">
        <v>57</v>
      </c>
      <c r="B100" s="8" t="s">
        <v>11</v>
      </c>
      <c r="C100" s="8" t="s">
        <v>33</v>
      </c>
      <c r="D100" s="66" t="s">
        <v>58</v>
      </c>
      <c r="E100" s="66"/>
      <c r="F100" s="66"/>
      <c r="G100" s="66"/>
      <c r="H100" s="66"/>
      <c r="I100" s="66"/>
      <c r="J100" s="66"/>
      <c r="K100" s="10">
        <f>SUM(K103:K103)</f>
        <v>190</v>
      </c>
      <c r="L100" s="52"/>
      <c r="M100" s="11">
        <f>ROUND(K100*L100,2)</f>
        <v>0</v>
      </c>
    </row>
    <row r="101" spans="1:13" ht="15" customHeight="1" x14ac:dyDescent="0.2">
      <c r="A101" s="12"/>
      <c r="B101" s="12"/>
      <c r="C101" s="12"/>
      <c r="D101" s="64" t="s">
        <v>59</v>
      </c>
      <c r="E101" s="64"/>
      <c r="F101" s="64"/>
      <c r="G101" s="64"/>
      <c r="H101" s="64"/>
      <c r="I101" s="64"/>
      <c r="J101" s="64"/>
      <c r="K101" s="64"/>
      <c r="L101" s="53"/>
      <c r="M101" s="13"/>
    </row>
    <row r="102" spans="1:13" x14ac:dyDescent="0.2">
      <c r="A102" s="12"/>
      <c r="B102" s="12"/>
      <c r="C102" s="12"/>
      <c r="D102" s="12"/>
      <c r="E102" s="14"/>
      <c r="F102" s="15" t="s">
        <v>15</v>
      </c>
      <c r="G102" s="15" t="s">
        <v>16</v>
      </c>
      <c r="H102" s="15" t="s">
        <v>17</v>
      </c>
      <c r="I102" s="15" t="s">
        <v>18</v>
      </c>
      <c r="J102" s="15" t="s">
        <v>19</v>
      </c>
      <c r="K102" s="15" t="s">
        <v>20</v>
      </c>
      <c r="L102" s="54"/>
      <c r="M102" s="12"/>
    </row>
    <row r="103" spans="1:13" x14ac:dyDescent="0.2">
      <c r="A103" s="12"/>
      <c r="B103" s="12"/>
      <c r="C103" s="12"/>
      <c r="D103" s="16"/>
      <c r="E103" s="17"/>
      <c r="F103" s="18">
        <v>1</v>
      </c>
      <c r="G103" s="19">
        <v>190</v>
      </c>
      <c r="H103" s="19"/>
      <c r="I103" s="19"/>
      <c r="J103" s="20">
        <f>ROUND(F103*G103,3)</f>
        <v>190</v>
      </c>
      <c r="K103" s="25">
        <f>SUM(J103:J103)</f>
        <v>190</v>
      </c>
      <c r="L103" s="54"/>
      <c r="M103" s="12"/>
    </row>
    <row r="104" spans="1:13" x14ac:dyDescent="0.2">
      <c r="A104" s="26"/>
      <c r="B104" s="26"/>
      <c r="C104" s="26"/>
      <c r="D104" s="34" t="s">
        <v>45</v>
      </c>
      <c r="E104" s="35"/>
      <c r="F104" s="35"/>
      <c r="G104" s="35"/>
      <c r="H104" s="35"/>
      <c r="I104" s="35"/>
      <c r="J104" s="35"/>
      <c r="K104" s="35"/>
      <c r="L104" s="57">
        <f>M56+M60+M68+M72+M76+M100+M52+M64+M84+M92+M96</f>
        <v>0</v>
      </c>
      <c r="M104" s="36">
        <f>ROUND(L104,2)</f>
        <v>0</v>
      </c>
    </row>
    <row r="105" spans="1:13" x14ac:dyDescent="0.2">
      <c r="A105" s="37" t="s">
        <v>60</v>
      </c>
      <c r="B105" s="37" t="s">
        <v>7</v>
      </c>
      <c r="C105" s="38"/>
      <c r="D105" s="68" t="s">
        <v>61</v>
      </c>
      <c r="E105" s="68"/>
      <c r="F105" s="68"/>
      <c r="G105" s="68"/>
      <c r="H105" s="68"/>
      <c r="I105" s="68"/>
      <c r="J105" s="68"/>
      <c r="K105" s="38"/>
      <c r="L105" s="58"/>
      <c r="M105" s="39"/>
    </row>
    <row r="106" spans="1:13" ht="15" customHeight="1" x14ac:dyDescent="0.2">
      <c r="A106" s="7" t="s">
        <v>62</v>
      </c>
      <c r="B106" s="8" t="s">
        <v>11</v>
      </c>
      <c r="C106" s="8" t="s">
        <v>48</v>
      </c>
      <c r="D106" s="66" t="s">
        <v>63</v>
      </c>
      <c r="E106" s="66"/>
      <c r="F106" s="66"/>
      <c r="G106" s="66"/>
      <c r="H106" s="66"/>
      <c r="I106" s="66"/>
      <c r="J106" s="66"/>
      <c r="K106" s="10">
        <f>SUM(K109:K109)</f>
        <v>1</v>
      </c>
      <c r="L106" s="52"/>
      <c r="M106" s="11">
        <f>ROUND(K106*L106,2)</f>
        <v>0</v>
      </c>
    </row>
    <row r="107" spans="1:13" ht="15" customHeight="1" x14ac:dyDescent="0.2">
      <c r="A107" s="12"/>
      <c r="B107" s="12"/>
      <c r="C107" s="12"/>
      <c r="D107" s="64" t="s">
        <v>103</v>
      </c>
      <c r="E107" s="64"/>
      <c r="F107" s="64"/>
      <c r="G107" s="64"/>
      <c r="H107" s="64"/>
      <c r="I107" s="64"/>
      <c r="J107" s="64"/>
      <c r="K107" s="64"/>
      <c r="L107" s="53"/>
      <c r="M107" s="13"/>
    </row>
    <row r="108" spans="1:13" x14ac:dyDescent="0.2">
      <c r="A108" s="12"/>
      <c r="B108" s="12"/>
      <c r="C108" s="12"/>
      <c r="D108" s="12"/>
      <c r="E108" s="14"/>
      <c r="F108" s="15" t="s">
        <v>15</v>
      </c>
      <c r="G108" s="15" t="s">
        <v>16</v>
      </c>
      <c r="H108" s="15" t="s">
        <v>17</v>
      </c>
      <c r="I108" s="15" t="s">
        <v>18</v>
      </c>
      <c r="J108" s="15" t="s">
        <v>19</v>
      </c>
      <c r="K108" s="15" t="s">
        <v>20</v>
      </c>
      <c r="L108" s="54"/>
      <c r="M108" s="12"/>
    </row>
    <row r="109" spans="1:13" x14ac:dyDescent="0.2">
      <c r="A109" s="12"/>
      <c r="B109" s="12"/>
      <c r="C109" s="12"/>
      <c r="D109" s="16"/>
      <c r="E109" s="17"/>
      <c r="F109" s="18">
        <v>1</v>
      </c>
      <c r="G109" s="19"/>
      <c r="H109" s="19"/>
      <c r="I109" s="19"/>
      <c r="J109" s="20">
        <f>ROUND(F109,3)</f>
        <v>1</v>
      </c>
      <c r="K109" s="25">
        <f>SUM(J109:J109)</f>
        <v>1</v>
      </c>
      <c r="L109" s="54"/>
      <c r="M109" s="12"/>
    </row>
    <row r="110" spans="1:13" ht="15" customHeight="1" x14ac:dyDescent="0.2">
      <c r="A110" s="7" t="s">
        <v>64</v>
      </c>
      <c r="B110" s="8" t="s">
        <v>11</v>
      </c>
      <c r="C110" s="8" t="s">
        <v>48</v>
      </c>
      <c r="D110" s="66" t="s">
        <v>65</v>
      </c>
      <c r="E110" s="66"/>
      <c r="F110" s="66"/>
      <c r="G110" s="66"/>
      <c r="H110" s="66"/>
      <c r="I110" s="66"/>
      <c r="J110" s="66"/>
      <c r="K110" s="10">
        <f>SUM(K113:K113)</f>
        <v>1</v>
      </c>
      <c r="L110" s="52"/>
      <c r="M110" s="11">
        <f>ROUND(K110*L110,2)</f>
        <v>0</v>
      </c>
    </row>
    <row r="111" spans="1:13" ht="27" customHeight="1" x14ac:dyDescent="0.2">
      <c r="A111" s="12"/>
      <c r="B111" s="12"/>
      <c r="C111" s="12"/>
      <c r="D111" s="64" t="s">
        <v>111</v>
      </c>
      <c r="E111" s="64"/>
      <c r="F111" s="64"/>
      <c r="G111" s="64"/>
      <c r="H111" s="64"/>
      <c r="I111" s="64"/>
      <c r="J111" s="64"/>
      <c r="K111" s="64"/>
      <c r="L111" s="53"/>
      <c r="M111" s="13"/>
    </row>
    <row r="112" spans="1:13" x14ac:dyDescent="0.2">
      <c r="A112" s="12"/>
      <c r="B112" s="12"/>
      <c r="C112" s="12"/>
      <c r="D112" s="12"/>
      <c r="E112" s="14"/>
      <c r="F112" s="15" t="s">
        <v>15</v>
      </c>
      <c r="G112" s="15" t="s">
        <v>16</v>
      </c>
      <c r="H112" s="15" t="s">
        <v>17</v>
      </c>
      <c r="I112" s="15" t="s">
        <v>18</v>
      </c>
      <c r="J112" s="15" t="s">
        <v>19</v>
      </c>
      <c r="K112" s="15" t="s">
        <v>20</v>
      </c>
      <c r="L112" s="54"/>
      <c r="M112" s="12"/>
    </row>
    <row r="113" spans="1:13" x14ac:dyDescent="0.2">
      <c r="A113" s="12"/>
      <c r="B113" s="12"/>
      <c r="C113" s="12"/>
      <c r="D113" s="16"/>
      <c r="E113" s="17"/>
      <c r="F113" s="18">
        <v>1</v>
      </c>
      <c r="G113" s="19"/>
      <c r="H113" s="19"/>
      <c r="I113" s="19"/>
      <c r="J113" s="20">
        <f>ROUND(F113,3)</f>
        <v>1</v>
      </c>
      <c r="K113" s="25">
        <f>SUM(J113:J113)</f>
        <v>1</v>
      </c>
      <c r="L113" s="54"/>
      <c r="M113" s="12"/>
    </row>
    <row r="114" spans="1:13" ht="15" customHeight="1" x14ac:dyDescent="0.2">
      <c r="A114" s="7" t="s">
        <v>66</v>
      </c>
      <c r="B114" s="8" t="s">
        <v>11</v>
      </c>
      <c r="C114" s="8" t="s">
        <v>48</v>
      </c>
      <c r="D114" s="66" t="s">
        <v>67</v>
      </c>
      <c r="E114" s="66"/>
      <c r="F114" s="66"/>
      <c r="G114" s="66"/>
      <c r="H114" s="66"/>
      <c r="I114" s="66"/>
      <c r="J114" s="66"/>
      <c r="K114" s="10">
        <f>SUM(K117:K117)</f>
        <v>2</v>
      </c>
      <c r="L114" s="52"/>
      <c r="M114" s="11">
        <f>ROUND(K114*L114,2)</f>
        <v>0</v>
      </c>
    </row>
    <row r="115" spans="1:13" ht="15" customHeight="1" x14ac:dyDescent="0.2">
      <c r="A115" s="12"/>
      <c r="B115" s="12"/>
      <c r="C115" s="12"/>
      <c r="D115" s="64" t="s">
        <v>104</v>
      </c>
      <c r="E115" s="64"/>
      <c r="F115" s="64"/>
      <c r="G115" s="64"/>
      <c r="H115" s="64"/>
      <c r="I115" s="64"/>
      <c r="J115" s="64"/>
      <c r="K115" s="64"/>
      <c r="L115" s="53"/>
      <c r="M115" s="13"/>
    </row>
    <row r="116" spans="1:13" x14ac:dyDescent="0.2">
      <c r="A116" s="12"/>
      <c r="B116" s="12"/>
      <c r="C116" s="12"/>
      <c r="D116" s="12"/>
      <c r="E116" s="14"/>
      <c r="F116" s="15" t="s">
        <v>15</v>
      </c>
      <c r="G116" s="15" t="s">
        <v>16</v>
      </c>
      <c r="H116" s="15" t="s">
        <v>17</v>
      </c>
      <c r="I116" s="15" t="s">
        <v>18</v>
      </c>
      <c r="J116" s="15" t="s">
        <v>19</v>
      </c>
      <c r="K116" s="15" t="s">
        <v>20</v>
      </c>
      <c r="L116" s="54"/>
      <c r="M116" s="12"/>
    </row>
    <row r="117" spans="1:13" x14ac:dyDescent="0.2">
      <c r="A117" s="12"/>
      <c r="B117" s="12"/>
      <c r="C117" s="12"/>
      <c r="D117" s="16"/>
      <c r="E117" s="17"/>
      <c r="F117" s="18">
        <v>2</v>
      </c>
      <c r="G117" s="19"/>
      <c r="H117" s="19"/>
      <c r="I117" s="19"/>
      <c r="J117" s="20">
        <f>ROUND(F117,3)</f>
        <v>2</v>
      </c>
      <c r="K117" s="25">
        <f>SUM(J117:J117)</f>
        <v>2</v>
      </c>
      <c r="L117" s="54"/>
      <c r="M117" s="12"/>
    </row>
    <row r="118" spans="1:13" x14ac:dyDescent="0.2">
      <c r="A118" s="26"/>
      <c r="B118" s="26"/>
      <c r="C118" s="26"/>
      <c r="D118" s="34" t="s">
        <v>60</v>
      </c>
      <c r="E118" s="35"/>
      <c r="F118" s="35"/>
      <c r="G118" s="35"/>
      <c r="H118" s="35"/>
      <c r="I118" s="35"/>
      <c r="J118" s="35"/>
      <c r="K118" s="35"/>
      <c r="L118" s="57">
        <f>M106+M110+M114</f>
        <v>0</v>
      </c>
      <c r="M118" s="36">
        <f>ROUND(L118,2)</f>
        <v>0</v>
      </c>
    </row>
    <row r="119" spans="1:13" x14ac:dyDescent="0.2">
      <c r="A119" s="42" t="s">
        <v>68</v>
      </c>
      <c r="B119" s="42" t="s">
        <v>7</v>
      </c>
      <c r="C119" s="43"/>
      <c r="D119" s="67" t="s">
        <v>69</v>
      </c>
      <c r="E119" s="67"/>
      <c r="F119" s="67"/>
      <c r="G119" s="67"/>
      <c r="H119" s="67"/>
      <c r="I119" s="67"/>
      <c r="J119" s="67"/>
      <c r="K119" s="43"/>
      <c r="L119" s="61"/>
      <c r="M119" s="44"/>
    </row>
    <row r="120" spans="1:13" x14ac:dyDescent="0.2">
      <c r="A120" s="7" t="s">
        <v>70</v>
      </c>
      <c r="B120" s="8" t="s">
        <v>11</v>
      </c>
      <c r="C120" s="8" t="s">
        <v>71</v>
      </c>
      <c r="D120" s="66" t="s">
        <v>72</v>
      </c>
      <c r="E120" s="66"/>
      <c r="F120" s="66"/>
      <c r="G120" s="66"/>
      <c r="H120" s="66"/>
      <c r="I120" s="66"/>
      <c r="J120" s="66"/>
      <c r="K120" s="10">
        <f>SUM(K123:K125)</f>
        <v>244</v>
      </c>
      <c r="L120" s="52"/>
      <c r="M120" s="11">
        <f>ROUND(K120*L120,2)</f>
        <v>0</v>
      </c>
    </row>
    <row r="121" spans="1:13" ht="44.25" customHeight="1" x14ac:dyDescent="0.2">
      <c r="A121" s="12"/>
      <c r="B121" s="12"/>
      <c r="C121" s="12"/>
      <c r="D121" s="64" t="s">
        <v>101</v>
      </c>
      <c r="E121" s="64"/>
      <c r="F121" s="64"/>
      <c r="G121" s="64"/>
      <c r="H121" s="64"/>
      <c r="I121" s="64"/>
      <c r="J121" s="64"/>
      <c r="K121" s="64"/>
      <c r="L121" s="53"/>
      <c r="M121" s="13"/>
    </row>
    <row r="122" spans="1:13" x14ac:dyDescent="0.2">
      <c r="A122" s="12"/>
      <c r="B122" s="12"/>
      <c r="C122" s="12"/>
      <c r="D122" s="12"/>
      <c r="E122" s="14"/>
      <c r="F122" s="15" t="s">
        <v>15</v>
      </c>
      <c r="G122" s="15" t="s">
        <v>16</v>
      </c>
      <c r="H122" s="15" t="s">
        <v>17</v>
      </c>
      <c r="I122" s="15" t="s">
        <v>18</v>
      </c>
      <c r="J122" s="15" t="s">
        <v>19</v>
      </c>
      <c r="K122" s="15" t="s">
        <v>20</v>
      </c>
      <c r="L122" s="54"/>
      <c r="M122" s="12"/>
    </row>
    <row r="123" spans="1:13" x14ac:dyDescent="0.2">
      <c r="A123" s="12"/>
      <c r="B123" s="12"/>
      <c r="C123" s="12"/>
      <c r="D123" s="16"/>
      <c r="E123" s="17"/>
      <c r="F123" s="18">
        <v>1</v>
      </c>
      <c r="G123" s="19">
        <v>50</v>
      </c>
      <c r="H123" s="19"/>
      <c r="I123" s="19"/>
      <c r="J123" s="20">
        <f>ROUND(F123*G123,3)</f>
        <v>50</v>
      </c>
      <c r="K123" s="21"/>
      <c r="L123" s="54"/>
      <c r="M123" s="12"/>
    </row>
    <row r="124" spans="1:13" x14ac:dyDescent="0.2">
      <c r="A124" s="12"/>
      <c r="B124" s="12"/>
      <c r="C124" s="12"/>
      <c r="D124" s="16"/>
      <c r="E124" s="8"/>
      <c r="F124" s="22">
        <v>1</v>
      </c>
      <c r="G124" s="10">
        <v>180</v>
      </c>
      <c r="H124" s="10"/>
      <c r="I124" s="10"/>
      <c r="J124" s="23">
        <f>ROUND(F124*G124,3)</f>
        <v>180</v>
      </c>
      <c r="K124" s="12"/>
      <c r="L124" s="54"/>
      <c r="M124" s="12"/>
    </row>
    <row r="125" spans="1:13" x14ac:dyDescent="0.2">
      <c r="A125" s="12"/>
      <c r="B125" s="12"/>
      <c r="C125" s="12"/>
      <c r="D125" s="16"/>
      <c r="E125" s="8" t="s">
        <v>73</v>
      </c>
      <c r="F125" s="22">
        <v>1</v>
      </c>
      <c r="G125" s="10">
        <v>14</v>
      </c>
      <c r="H125" s="10"/>
      <c r="I125" s="10"/>
      <c r="J125" s="23">
        <f>ROUND(F125*G125,3)</f>
        <v>14</v>
      </c>
      <c r="K125" s="24">
        <f>SUM(J123:J125)</f>
        <v>244</v>
      </c>
      <c r="L125" s="54"/>
      <c r="M125" s="12"/>
    </row>
    <row r="126" spans="1:13" x14ac:dyDescent="0.2">
      <c r="A126" s="7" t="s">
        <v>74</v>
      </c>
      <c r="B126" s="8" t="s">
        <v>11</v>
      </c>
      <c r="C126" s="8" t="s">
        <v>33</v>
      </c>
      <c r="D126" s="66" t="s">
        <v>100</v>
      </c>
      <c r="E126" s="66"/>
      <c r="F126" s="66"/>
      <c r="G126" s="66"/>
      <c r="H126" s="66"/>
      <c r="I126" s="66"/>
      <c r="J126" s="66"/>
      <c r="K126" s="10">
        <f>SUM(K129:K129)</f>
        <v>22</v>
      </c>
      <c r="L126" s="52"/>
      <c r="M126" s="11">
        <f>ROUND(K126*L126,2)</f>
        <v>0</v>
      </c>
    </row>
    <row r="127" spans="1:13" x14ac:dyDescent="0.2">
      <c r="A127" s="12"/>
      <c r="B127" s="12"/>
      <c r="C127" s="12"/>
      <c r="D127" s="64" t="s">
        <v>75</v>
      </c>
      <c r="E127" s="64"/>
      <c r="F127" s="64"/>
      <c r="G127" s="64"/>
      <c r="H127" s="64"/>
      <c r="I127" s="64"/>
      <c r="J127" s="64"/>
      <c r="K127" s="64"/>
      <c r="L127" s="53"/>
      <c r="M127" s="13"/>
    </row>
    <row r="128" spans="1:13" x14ac:dyDescent="0.2">
      <c r="A128" s="12"/>
      <c r="B128" s="12"/>
      <c r="C128" s="12"/>
      <c r="D128" s="12"/>
      <c r="E128" s="14"/>
      <c r="F128" s="15" t="s">
        <v>15</v>
      </c>
      <c r="G128" s="15" t="s">
        <v>16</v>
      </c>
      <c r="H128" s="15" t="s">
        <v>17</v>
      </c>
      <c r="I128" s="15" t="s">
        <v>18</v>
      </c>
      <c r="J128" s="15" t="s">
        <v>19</v>
      </c>
      <c r="K128" s="15" t="s">
        <v>20</v>
      </c>
      <c r="L128" s="54"/>
      <c r="M128" s="12"/>
    </row>
    <row r="129" spans="1:13" x14ac:dyDescent="0.2">
      <c r="A129" s="12"/>
      <c r="B129" s="12"/>
      <c r="C129" s="12"/>
      <c r="D129" s="16"/>
      <c r="E129" s="17" t="s">
        <v>73</v>
      </c>
      <c r="F129" s="18">
        <v>1</v>
      </c>
      <c r="G129" s="19">
        <v>22</v>
      </c>
      <c r="H129" s="19"/>
      <c r="I129" s="19"/>
      <c r="J129" s="20">
        <f>ROUND(F129*G129,3)</f>
        <v>22</v>
      </c>
      <c r="K129" s="25">
        <f>SUM(J129:J129)</f>
        <v>22</v>
      </c>
      <c r="L129" s="54"/>
      <c r="M129" s="12"/>
    </row>
    <row r="130" spans="1:13" x14ac:dyDescent="0.2">
      <c r="A130" s="26"/>
      <c r="B130" s="26"/>
      <c r="C130" s="26"/>
      <c r="D130" s="27" t="s">
        <v>68</v>
      </c>
      <c r="E130" s="28"/>
      <c r="F130" s="28"/>
      <c r="G130" s="28"/>
      <c r="H130" s="28"/>
      <c r="I130" s="28"/>
      <c r="J130" s="28"/>
      <c r="K130" s="28"/>
      <c r="L130" s="55">
        <f>M120+M126</f>
        <v>0</v>
      </c>
      <c r="M130" s="29">
        <f>ROUND(L130,2)</f>
        <v>0</v>
      </c>
    </row>
    <row r="131" spans="1:13" ht="15" customHeight="1" x14ac:dyDescent="0.2">
      <c r="A131" s="42" t="s">
        <v>76</v>
      </c>
      <c r="B131" s="42" t="s">
        <v>7</v>
      </c>
      <c r="C131" s="43"/>
      <c r="D131" s="67" t="s">
        <v>77</v>
      </c>
      <c r="E131" s="67"/>
      <c r="F131" s="67"/>
      <c r="G131" s="67"/>
      <c r="H131" s="67"/>
      <c r="I131" s="67"/>
      <c r="J131" s="67"/>
      <c r="K131" s="43"/>
      <c r="L131" s="61"/>
      <c r="M131" s="44"/>
    </row>
    <row r="132" spans="1:13" ht="15" customHeight="1" x14ac:dyDescent="0.2">
      <c r="A132" s="7" t="s">
        <v>78</v>
      </c>
      <c r="B132" s="8" t="s">
        <v>11</v>
      </c>
      <c r="C132" s="8" t="s">
        <v>12</v>
      </c>
      <c r="D132" s="66" t="s">
        <v>79</v>
      </c>
      <c r="E132" s="66"/>
      <c r="F132" s="66"/>
      <c r="G132" s="66"/>
      <c r="H132" s="66"/>
      <c r="I132" s="66"/>
      <c r="J132" s="66"/>
      <c r="K132" s="10">
        <f>SUM(K135:K138)</f>
        <v>89.7</v>
      </c>
      <c r="L132" s="52"/>
      <c r="M132" s="11">
        <f>ROUND(K132*L132,2)</f>
        <v>0</v>
      </c>
    </row>
    <row r="133" spans="1:13" ht="32.25" customHeight="1" x14ac:dyDescent="0.2">
      <c r="A133" s="12"/>
      <c r="B133" s="12"/>
      <c r="C133" s="12"/>
      <c r="D133" s="64" t="s">
        <v>80</v>
      </c>
      <c r="E133" s="64"/>
      <c r="F133" s="64"/>
      <c r="G133" s="64"/>
      <c r="H133" s="64"/>
      <c r="I133" s="64"/>
      <c r="J133" s="64"/>
      <c r="K133" s="64"/>
      <c r="L133" s="53"/>
      <c r="M133" s="13"/>
    </row>
    <row r="134" spans="1:13" x14ac:dyDescent="0.2">
      <c r="A134" s="12"/>
      <c r="B134" s="12"/>
      <c r="C134" s="12"/>
      <c r="D134" s="12"/>
      <c r="E134" s="14"/>
      <c r="F134" s="15" t="s">
        <v>15</v>
      </c>
      <c r="G134" s="15" t="s">
        <v>16</v>
      </c>
      <c r="H134" s="15" t="s">
        <v>17</v>
      </c>
      <c r="I134" s="15" t="s">
        <v>18</v>
      </c>
      <c r="J134" s="15" t="s">
        <v>19</v>
      </c>
      <c r="K134" s="15" t="s">
        <v>20</v>
      </c>
      <c r="L134" s="54"/>
      <c r="M134" s="12"/>
    </row>
    <row r="135" spans="1:13" x14ac:dyDescent="0.2">
      <c r="A135" s="12"/>
      <c r="B135" s="12"/>
      <c r="C135" s="12"/>
      <c r="D135" s="16"/>
      <c r="E135" s="17" t="s">
        <v>105</v>
      </c>
      <c r="F135" s="18">
        <v>1</v>
      </c>
      <c r="G135" s="19">
        <v>69</v>
      </c>
      <c r="H135" s="19"/>
      <c r="I135" s="19"/>
      <c r="J135" s="20">
        <f>ROUND(F135*G135,3)</f>
        <v>69</v>
      </c>
      <c r="K135" s="25">
        <f>SUM(J135:J135)</f>
        <v>69</v>
      </c>
      <c r="L135" s="54"/>
      <c r="M135" s="12"/>
    </row>
    <row r="136" spans="1:13" x14ac:dyDescent="0.2">
      <c r="A136" s="12"/>
      <c r="B136" s="12"/>
      <c r="C136" s="12"/>
      <c r="D136" s="12"/>
      <c r="E136" s="14"/>
      <c r="F136" s="15" t="s">
        <v>15</v>
      </c>
      <c r="G136" s="15" t="s">
        <v>16</v>
      </c>
      <c r="H136" s="15" t="s">
        <v>17</v>
      </c>
      <c r="I136" s="15" t="s">
        <v>18</v>
      </c>
      <c r="J136" s="15" t="s">
        <v>19</v>
      </c>
      <c r="K136" s="15" t="s">
        <v>20</v>
      </c>
      <c r="L136" s="54"/>
      <c r="M136" s="12"/>
    </row>
    <row r="137" spans="1:13" x14ac:dyDescent="0.2">
      <c r="A137" s="12"/>
      <c r="B137" s="12"/>
      <c r="C137" s="12"/>
      <c r="D137" s="16"/>
      <c r="E137" s="17" t="s">
        <v>81</v>
      </c>
      <c r="F137" s="18">
        <v>0.3</v>
      </c>
      <c r="G137" s="19">
        <v>69</v>
      </c>
      <c r="H137" s="19"/>
      <c r="I137" s="19"/>
      <c r="J137" s="20">
        <f>ROUND(F137*G137,3)</f>
        <v>20.7</v>
      </c>
      <c r="K137" s="21"/>
      <c r="L137" s="54"/>
      <c r="M137" s="12"/>
    </row>
    <row r="138" spans="1:13" x14ac:dyDescent="0.2">
      <c r="A138" s="12"/>
      <c r="B138" s="12"/>
      <c r="C138" s="12"/>
      <c r="D138" s="16"/>
      <c r="E138" s="8"/>
      <c r="F138" s="22"/>
      <c r="G138" s="10"/>
      <c r="H138" s="10"/>
      <c r="I138" s="10"/>
      <c r="J138" s="33" t="s">
        <v>37</v>
      </c>
      <c r="K138" s="24">
        <f>SUM(J137:J138)</f>
        <v>20.7</v>
      </c>
      <c r="L138" s="54"/>
      <c r="M138" s="12"/>
    </row>
    <row r="139" spans="1:13" x14ac:dyDescent="0.2">
      <c r="A139" s="26"/>
      <c r="B139" s="26"/>
      <c r="C139" s="26"/>
      <c r="D139" s="27" t="s">
        <v>76</v>
      </c>
      <c r="E139" s="28"/>
      <c r="F139" s="28"/>
      <c r="G139" s="28"/>
      <c r="H139" s="28"/>
      <c r="I139" s="28"/>
      <c r="J139" s="28"/>
      <c r="K139" s="28"/>
      <c r="L139" s="55">
        <f>M132</f>
        <v>0</v>
      </c>
      <c r="M139" s="29">
        <f>ROUND(L139,2)</f>
        <v>0</v>
      </c>
    </row>
    <row r="142" spans="1:13" s="46" customFormat="1" ht="24" customHeight="1" x14ac:dyDescent="0.2">
      <c r="A142"/>
      <c r="B142"/>
      <c r="C142"/>
      <c r="D142" s="47"/>
      <c r="E142" s="47"/>
      <c r="F142" s="47"/>
      <c r="G142" s="47"/>
      <c r="H142" s="47"/>
      <c r="I142" s="47"/>
      <c r="J142" s="47"/>
      <c r="K142" s="48" t="s">
        <v>114</v>
      </c>
      <c r="L142" s="62"/>
      <c r="M142" s="45">
        <f>+M139+M130+M118+M104+M50+M23</f>
        <v>0</v>
      </c>
    </row>
    <row r="144" spans="1:13" x14ac:dyDescent="0.2">
      <c r="K144" s="11" t="s">
        <v>82</v>
      </c>
      <c r="L144" s="63"/>
      <c r="M144" s="11">
        <f>+M142*L144</f>
        <v>0</v>
      </c>
    </row>
    <row r="145" spans="11:13" x14ac:dyDescent="0.2">
      <c r="K145" s="11" t="s">
        <v>83</v>
      </c>
      <c r="L145" s="63"/>
      <c r="M145" s="11">
        <f>+M142*L145</f>
        <v>0</v>
      </c>
    </row>
    <row r="146" spans="11:13" x14ac:dyDescent="0.2">
      <c r="K146" s="11" t="s">
        <v>102</v>
      </c>
      <c r="L146" s="52"/>
      <c r="M146" s="11">
        <f>+M143*L146</f>
        <v>0</v>
      </c>
    </row>
    <row r="147" spans="11:13" x14ac:dyDescent="0.2">
      <c r="L147" s="52" t="s">
        <v>84</v>
      </c>
      <c r="M147" s="11">
        <f>+M145+M144+M142+M146</f>
        <v>0</v>
      </c>
    </row>
  </sheetData>
  <sheetProtection algorithmName="SHA-512" hashValue="qFR4t9PpDyCl3p+K7N+6p/XQ3Il43NaLV3cX7oczTG+1WqObQtkr4TPfqhGXY9OpE5ytZBIQ907ZsGAiJzdtig==" saltValue="LdYEYNpbtE80unqM9JKTKQ==" spinCount="100000" sheet="1" formatCells="0" formatColumns="0" formatRows="0" insertColumns="0" insertRows="0" insertHyperlinks="0" deleteColumns="0" deleteRows="0" sort="0" autoFilter="0" pivotTables="0"/>
  <mergeCells count="54">
    <mergeCell ref="D3:J3"/>
    <mergeCell ref="D4:J4"/>
    <mergeCell ref="D5:K5"/>
    <mergeCell ref="D9:J9"/>
    <mergeCell ref="D19:J19"/>
    <mergeCell ref="D52:J52"/>
    <mergeCell ref="D20:K20"/>
    <mergeCell ref="D24:J24"/>
    <mergeCell ref="D25:J25"/>
    <mergeCell ref="D26:K26"/>
    <mergeCell ref="D33:J33"/>
    <mergeCell ref="D42:J42"/>
    <mergeCell ref="D43:K43"/>
    <mergeCell ref="D46:J46"/>
    <mergeCell ref="D47:K47"/>
    <mergeCell ref="D51:J51"/>
    <mergeCell ref="D65:K65"/>
    <mergeCell ref="D68:J68"/>
    <mergeCell ref="D72:J72"/>
    <mergeCell ref="D76:J76"/>
    <mergeCell ref="D56:J56"/>
    <mergeCell ref="D60:J60"/>
    <mergeCell ref="D61:K61"/>
    <mergeCell ref="D64:J64"/>
    <mergeCell ref="D77:K77"/>
    <mergeCell ref="D84:J84"/>
    <mergeCell ref="D85:K85"/>
    <mergeCell ref="D92:J92"/>
    <mergeCell ref="D93:K93"/>
    <mergeCell ref="D110:J110"/>
    <mergeCell ref="D114:J114"/>
    <mergeCell ref="D119:J119"/>
    <mergeCell ref="D115:K115"/>
    <mergeCell ref="D96:J96"/>
    <mergeCell ref="D97:K97"/>
    <mergeCell ref="D100:J100"/>
    <mergeCell ref="D105:J105"/>
    <mergeCell ref="D106:J106"/>
    <mergeCell ref="D133:K133"/>
    <mergeCell ref="D10:K10"/>
    <mergeCell ref="D34:K34"/>
    <mergeCell ref="D53:K53"/>
    <mergeCell ref="D57:K57"/>
    <mergeCell ref="D69:K69"/>
    <mergeCell ref="D73:K73"/>
    <mergeCell ref="D101:K101"/>
    <mergeCell ref="D111:K111"/>
    <mergeCell ref="D107:K107"/>
    <mergeCell ref="D120:J120"/>
    <mergeCell ref="D121:K121"/>
    <mergeCell ref="D126:J126"/>
    <mergeCell ref="D127:K127"/>
    <mergeCell ref="D131:J131"/>
    <mergeCell ref="D132:J1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Alcaide</dc:creator>
  <cp:lastModifiedBy>Ana Velázquez</cp:lastModifiedBy>
  <cp:lastPrinted>2024-10-25T12:55:36Z</cp:lastPrinted>
  <dcterms:created xsi:type="dcterms:W3CDTF">2024-10-01T10:47:34Z</dcterms:created>
  <dcterms:modified xsi:type="dcterms:W3CDTF">2024-11-08T11:33:57Z</dcterms:modified>
</cp:coreProperties>
</file>